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15.11.16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144" i="1" l="1"/>
  <c r="I144" i="1"/>
  <c r="J145" i="1"/>
  <c r="J132" i="1"/>
  <c r="I132" i="1"/>
  <c r="J134" i="1"/>
  <c r="J136" i="1"/>
  <c r="J138" i="1"/>
  <c r="J133" i="1"/>
  <c r="J97" i="1"/>
  <c r="I97" i="1"/>
  <c r="J99" i="1"/>
  <c r="J100" i="1"/>
  <c r="J98" i="1"/>
  <c r="J77" i="1"/>
  <c r="I77" i="1"/>
  <c r="J82" i="1"/>
  <c r="J59" i="1"/>
  <c r="I59" i="1"/>
  <c r="J61" i="1"/>
  <c r="J62" i="1"/>
  <c r="J63" i="1"/>
  <c r="J60" i="1"/>
  <c r="J49" i="1"/>
  <c r="I49" i="1"/>
  <c r="J51" i="1"/>
  <c r="J53" i="1"/>
  <c r="J50" i="1"/>
  <c r="J35" i="1"/>
  <c r="I35" i="1"/>
  <c r="J37" i="1"/>
  <c r="J38" i="1"/>
  <c r="J41" i="1"/>
  <c r="J36" i="1"/>
  <c r="J29" i="1"/>
  <c r="I29" i="1"/>
  <c r="J31" i="1"/>
  <c r="J20" i="1"/>
  <c r="I20" i="1"/>
  <c r="F20" i="1"/>
  <c r="J22" i="1"/>
  <c r="J23" i="1"/>
  <c r="J28" i="1"/>
  <c r="J10" i="1"/>
  <c r="J15" i="1"/>
  <c r="I15" i="1"/>
  <c r="J18" i="1"/>
  <c r="J16" i="1"/>
  <c r="J12" i="1"/>
  <c r="J11" i="1"/>
  <c r="I10" i="1"/>
  <c r="F59" i="1"/>
  <c r="J152" i="1" l="1"/>
  <c r="F35" i="1" l="1"/>
  <c r="F149" i="1" l="1"/>
  <c r="E149" i="1"/>
  <c r="F144" i="1"/>
  <c r="E144" i="1"/>
  <c r="F139" i="1"/>
  <c r="E139" i="1"/>
  <c r="F132" i="1"/>
  <c r="E132" i="1"/>
  <c r="F119" i="1"/>
  <c r="E119" i="1"/>
  <c r="F114" i="1"/>
  <c r="E114" i="1"/>
  <c r="F106" i="1"/>
  <c r="E106" i="1"/>
  <c r="F103" i="1"/>
  <c r="E103" i="1"/>
  <c r="F97" i="1"/>
  <c r="E97" i="1"/>
  <c r="F89" i="1"/>
  <c r="E89" i="1"/>
  <c r="F87" i="1"/>
  <c r="F86" i="1"/>
  <c r="F85" i="1"/>
  <c r="F84" i="1"/>
  <c r="E83" i="1"/>
  <c r="F77" i="1"/>
  <c r="E77" i="1"/>
  <c r="F70" i="1"/>
  <c r="E70" i="1"/>
  <c r="F66" i="1"/>
  <c r="E59" i="1"/>
  <c r="F49" i="1"/>
  <c r="E49" i="1"/>
  <c r="E35" i="1"/>
  <c r="F34" i="1"/>
  <c r="F33" i="1"/>
  <c r="F29" i="1"/>
  <c r="E29" i="1"/>
  <c r="F25" i="1"/>
  <c r="E20" i="1"/>
  <c r="F15" i="1"/>
  <c r="E15" i="1"/>
  <c r="F10" i="1"/>
  <c r="E10" i="1"/>
  <c r="F83" i="1" l="1"/>
</calcChain>
</file>

<file path=xl/comments1.xml><?xml version="1.0" encoding="utf-8"?>
<comments xmlns="http://schemas.openxmlformats.org/spreadsheetml/2006/main">
  <authors>
    <author>Author</author>
  </authors>
  <commentList>
    <comment ref="G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რესურსი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მთლიანი რესურსი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sharedStrings.xml><?xml version="1.0" encoding="utf-8"?>
<sst xmlns="http://schemas.openxmlformats.org/spreadsheetml/2006/main" count="293" uniqueCount="287">
  <si>
    <t>დანართი №3.3</t>
  </si>
  <si>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</si>
  <si>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</si>
  <si>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</si>
  <si>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2016 დამტკიცებული</t>
  </si>
  <si>
    <t>2016 დაზუსტებული</t>
  </si>
  <si>
    <t>დეფიციტი/პროფიციტი</t>
  </si>
  <si>
    <t>ცვლილების პროექტი</t>
  </si>
  <si>
    <t>,,+/-"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</si>
  <si>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</si>
  <si>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</si>
  <si>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</si>
  <si>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</si>
  <si>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</si>
  <si>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</si>
  <si>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</si>
  <si>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</si>
  <si>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3.2.1.1.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</si>
  <si>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</si>
  <si>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</si>
  <si>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</si>
  <si>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</si>
  <si>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35 03 02 02</t>
  </si>
  <si>
    <t xml:space="preserve">იმუნიზაცია 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</si>
  <si>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</si>
  <si>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</si>
  <si>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</si>
  <si>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</si>
  <si>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</si>
  <si>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</si>
  <si>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</si>
  <si>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</si>
  <si>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35 03 02 03</t>
  </si>
  <si>
    <t>ეპიდზედამხედველობა</t>
  </si>
  <si>
    <t>3.2.3.1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</si>
  <si>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</si>
  <si>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3.2.3.2</t>
  </si>
  <si>
    <t>მალარიისა და სხვა პარაზიტული დაავადებების პრევენციისა და კონტროლის გაუმჯობესება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</si>
  <si>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</si>
  <si>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</si>
  <si>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</si>
  <si>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</si>
  <si>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</si>
  <si>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</si>
  <si>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</si>
  <si>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</si>
  <si>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</si>
  <si>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35 03 02 04</t>
  </si>
  <si>
    <t>უსაფრთხო სისხლი</t>
  </si>
  <si>
    <t>3.2.4.1</t>
  </si>
  <si>
    <t>დონორული სისხლის კვლევა B და C ჰეპატიტზე, აივ-ინფექციაზე/შიდსზე და ათაშანგზე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</si>
  <si>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</si>
  <si>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</si>
  <si>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</si>
  <si>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</si>
  <si>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</si>
  <si>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</si>
  <si>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</si>
  <si>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</si>
  <si>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</si>
  <si>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</si>
  <si>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</si>
  <si>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</si>
  <si>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</si>
  <si>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</si>
  <si>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</si>
  <si>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</si>
  <si>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</si>
  <si>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</si>
  <si>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</si>
  <si>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</si>
  <si>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</si>
  <si>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ტუბერკულოზის სამკურნალო პირველი რიგის მედიკამენტების შესყიდვა</t>
  </si>
  <si>
    <t>3.2.7.7</t>
  </si>
  <si>
    <t>ტუბერკულოზის სამკურნალო მეორე რიგის მედიკამენტების შესყიდვა</t>
  </si>
  <si>
    <t>3.2.7.8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</si>
  <si>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</si>
  <si>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3.2.7.9</t>
  </si>
  <si>
    <t>თხევადი კულტურალური კვლევისთვისთვის საჭირო სახარჯი მასალების შეძენა</t>
  </si>
  <si>
    <t>3.2.7.10</t>
  </si>
  <si>
    <t>Xpert MTB/RIF ლაბორატორიული კვლევები - Fast სტრატეგია</t>
  </si>
  <si>
    <t>3.2.7.11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</si>
  <si>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</si>
  <si>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3.2.7.12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</si>
  <si>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</si>
  <si>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3.2.7.13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</si>
  <si>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</si>
  <si>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35 03 02 08</t>
  </si>
  <si>
    <t>აივ ინფექცია/შიდსის მართვა</t>
  </si>
  <si>
    <t>3.2.8.1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</si>
  <si>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</si>
  <si>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</si>
  <si>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</si>
  <si>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</si>
  <si>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</si>
  <si>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</si>
  <si>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აივ-ინფექცია/შიდსის სამკურნალო პირველი რიგის მედიკამენტების შესყიდვა</t>
  </si>
  <si>
    <t>3.2.8.5</t>
  </si>
  <si>
    <t>აივ-ინფექცია/შიდსის სამკურნალო მეორე რიგის მედიკამენტების შესყიდვა</t>
  </si>
  <si>
    <t>3.2.8.6</t>
  </si>
  <si>
    <t>არვ მკურნალობის მონიტორინგის ტესტ-სისტემები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</si>
  <si>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</si>
  <si>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</si>
  <si>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3.2.8.8</t>
  </si>
  <si>
    <t>ვაქცინები აივ ინფიცირებული პაციენტებისათვის (B ჰეპატიტი, გრიპი)</t>
  </si>
  <si>
    <t>3.2.8.9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</si>
  <si>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</si>
  <si>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35 03 02 09</t>
  </si>
  <si>
    <t>დედათა და ბავშვთა ჯანმრთელობა</t>
  </si>
  <si>
    <t>3.2.9.1</t>
  </si>
  <si>
    <t>ანტენატალური მეთვალყურეობა</t>
  </si>
  <si>
    <t>3.2.9.2</t>
  </si>
  <si>
    <t>მაღალი რისკის ორსულთა, მშობიარეთა და მელოგინეთა მკურნალობა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</si>
  <si>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</si>
  <si>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</si>
  <si>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</si>
  <si>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</si>
  <si>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</si>
  <si>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</si>
  <si>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</si>
  <si>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</si>
  <si>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3.2.9.7</t>
  </si>
  <si>
    <t>ორსულთა მედიკამენტებით უზრუნველყოფა.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</si>
  <si>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</si>
  <si>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</si>
  <si>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მიკროელემენტების შემცველი საკვები დანამატების შესყიდვა</t>
  </si>
  <si>
    <t>35 03 02 10</t>
  </si>
  <si>
    <t>ნარკომანიით დაავადებულ პაციენტთა მკურნალობა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</si>
  <si>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</si>
  <si>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</si>
  <si>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</si>
  <si>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</si>
  <si>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</si>
  <si>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</si>
  <si>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</si>
  <si>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</si>
  <si>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</si>
  <si>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</si>
  <si>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</si>
  <si>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</si>
  <si>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35 03 02 11</t>
  </si>
  <si>
    <t>ჯანმრთელობის ხელშეწყობა</t>
  </si>
  <si>
    <t>3.2.11.1</t>
  </si>
  <si>
    <t>თამბაქოს მოხმარების კონტროლის გაძლიერება</t>
  </si>
  <si>
    <t>3.2.11.2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</si>
  <si>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</si>
  <si>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</si>
  <si>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</si>
  <si>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</si>
  <si>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</si>
  <si>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</si>
  <si>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</si>
  <si>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</si>
  <si>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</si>
  <si>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>3.2.12.1</t>
  </si>
  <si>
    <t>სკრინინგის კომპონენტი</t>
  </si>
  <si>
    <t>3.2.12.2</t>
  </si>
  <si>
    <t xml:space="preserve">C ჰეპატიტით დაავადებულ პირთა დიაგნოსტიკა </t>
  </si>
  <si>
    <t>3.2.12.3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</si>
  <si>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</si>
  <si>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3.2.12.4</t>
  </si>
  <si>
    <t>მედიკამენტების ლოჯისტიკა</t>
  </si>
  <si>
    <t>35 03 03</t>
  </si>
  <si>
    <t>მოსახლეობის სამედიცინო მომსახურების მიწოდება პრიორიტეტულ სფეროებში</t>
  </si>
  <si>
    <t>35 03 03 01</t>
  </si>
  <si>
    <t xml:space="preserve">ფსიქიკური ჯანმრთელობა </t>
  </si>
  <si>
    <t>3.3.1.1.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</si>
  <si>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</si>
  <si>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</si>
  <si>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</si>
  <si>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3.3.1.1</t>
  </si>
  <si>
    <t>ფსიქიატრიული კრიზისული ინტერვენცია</t>
  </si>
  <si>
    <t>3.3.1.2</t>
  </si>
  <si>
    <t>თემზე დაფუძნებული მობილური გუნდის მომსახურება</t>
  </si>
  <si>
    <t>3.3.1.3</t>
  </si>
  <si>
    <t>ბავშვთა და მოზრდილთა სტაციონარული მომსახურება</t>
  </si>
  <si>
    <t>3.3.1.4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</si>
  <si>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</si>
  <si>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</si>
  <si>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</si>
  <si>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</si>
  <si>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</si>
  <si>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</si>
  <si>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</si>
  <si>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</si>
  <si>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</si>
  <si>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</si>
  <si>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</si>
  <si>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</si>
  <si>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</si>
  <si>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35 03 03 03</t>
  </si>
  <si>
    <t>ბავშვთა ონკოჰემატოლოგიური მომსახურება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</si>
  <si>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</si>
  <si>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</si>
  <si>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3.3.3.2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</si>
  <si>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</si>
  <si>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35 03 03 04</t>
  </si>
  <si>
    <t>დიალიზი და თირკმლის ტრანსპლანტაცია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</si>
  <si>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</si>
  <si>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</si>
  <si>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</si>
  <si>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</si>
  <si>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</si>
  <si>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</si>
  <si>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</si>
  <si>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</si>
  <si>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</si>
  <si>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</si>
  <si>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</si>
  <si>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ჰემოდიალიზზე მყოფ პაციენტთა სისხლძარღვოვანი მიდგომით უზრუნველყოფა</t>
  </si>
  <si>
    <t>3.3.4.7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</si>
  <si>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</si>
  <si>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</si>
  <si>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</si>
  <si>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</si>
  <si>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</si>
  <si>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</si>
  <si>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</si>
  <si>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</si>
  <si>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</si>
  <si>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</si>
  <si>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</si>
  <si>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</si>
  <si>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</si>
  <si>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</si>
  <si>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</si>
  <si>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</si>
  <si>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</si>
  <si>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</si>
  <si>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</si>
  <si>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</si>
  <si>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</si>
  <si>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</si>
  <si>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</si>
  <si>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</si>
  <si>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</si>
  <si>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</si>
  <si>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</si>
  <si>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</si>
  <si>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</si>
  <si>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</si>
  <si>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</si>
  <si>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</si>
  <si>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</si>
  <si>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</si>
  <si>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3.3.6.12</t>
  </si>
  <si>
    <t>სპეციალური სამკურნალო საშუალებათა ტრანსპორტირების, შენახვისა და გაცემის ხარჯები</t>
  </si>
  <si>
    <t>35 03 03 07</t>
  </si>
  <si>
    <t>სასწრაფო გადაუდებელი დახმარება და სამედიცინო ტრანსპორტირება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</si>
  <si>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</si>
  <si>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</si>
  <si>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</si>
  <si>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სამედიცინო ტრანსპორტირება - რეფერალური დახმარება</t>
  </si>
  <si>
    <t>3.3.7.3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</si>
  <si>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</si>
  <si>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3.3.7.4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</si>
  <si>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</si>
  <si>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3.3.7.5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</si>
  <si>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</si>
  <si>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3.3.7.6</t>
  </si>
  <si>
    <t>სასწრაფო სამედიცინო გადაუდებელი დახმარება</t>
  </si>
  <si>
    <t>35 03 03 08</t>
  </si>
  <si>
    <t>სოფლის ექიმი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</si>
  <si>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</si>
  <si>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</si>
  <si>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</si>
  <si>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</si>
  <si>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</si>
  <si>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</si>
  <si>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</si>
  <si>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</si>
  <si>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35 03 03 09</t>
  </si>
  <si>
    <t>რეფერალური მომსახურება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</si>
  <si>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</si>
  <si>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</si>
  <si>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3.3.9.2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</si>
  <si>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</si>
  <si>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</si>
  <si>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</si>
  <si>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3.3.9.4</t>
  </si>
  <si>
    <t>მსჯავრდებულთა კომისიური შემოწმების უზრუნველყოფა</t>
  </si>
  <si>
    <t>35 03 03 10</t>
  </si>
  <si>
    <t>სამხედრო ძალებში გასაწვევ მოქალაქეთა სამედიცინო შემოწმება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</si>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</sst>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name val="Sylfae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Sylfaen"/>
      <family val="1"/>
    </font>
    <font>
      <sz val="12"/>
      <name val="Sylfaen"/>
      <family val="1"/>
    </font>
    <font>
      <b/>
      <sz val="11"/>
      <name val="Arial"/>
      <family val="2"/>
    </font>
    <font>
      <sz val="11"/>
      <name val="Sylfae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FFFF00"/>
        <bgColor auto="1"/>
      </patternFill>
    </fill>
    <fill>
      <patternFill patternType="solid">
        <fgColor rgb="FFFF0000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6" borderId="11" xfId="0" applyFont="1" applyFill="1" applyBorder="1" applyAlignment="1">
      <alignment horizontal="center" vertical="center" wrapText="1"/>
    </xf>
    <xf numFmtId="49" fontId="6" fillId="6" borderId="1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164" fontId="5" fillId="6" borderId="8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49" fontId="9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vertical="center" wrapText="1"/>
    </xf>
    <xf numFmtId="164" fontId="8" fillId="7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left" vertical="center" wrapText="1"/>
    </xf>
    <xf numFmtId="43" fontId="8" fillId="8" borderId="11" xfId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2" fillId="9" borderId="11" xfId="0" applyFont="1" applyFill="1" applyBorder="1" applyAlignment="1">
      <alignment horizontal="center" vertical="center" wrapText="1"/>
    </xf>
    <xf numFmtId="49" fontId="16" fillId="9" borderId="11" xfId="0" applyNumberFormat="1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 wrapText="1"/>
    </xf>
    <xf numFmtId="164" fontId="18" fillId="9" borderId="11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164" fontId="18" fillId="9" borderId="12" xfId="0" applyNumberFormat="1" applyFont="1" applyFill="1" applyBorder="1" applyAlignment="1">
      <alignment horizontal="center" vertical="center" wrapText="1"/>
    </xf>
    <xf numFmtId="164" fontId="19" fillId="9" borderId="4" xfId="0" applyNumberFormat="1" applyFont="1" applyFill="1" applyBorder="1" applyAlignment="1">
      <alignment horizontal="center" vertical="center" wrapText="1"/>
    </xf>
    <xf numFmtId="164" fontId="18" fillId="9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18" fillId="9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7" fillId="9" borderId="4" xfId="0" applyFont="1" applyFill="1" applyBorder="1" applyAlignment="1">
      <alignment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164" fontId="8" fillId="7" borderId="12" xfId="0" applyNumberFormat="1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43" fontId="8" fillId="8" borderId="12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9" borderId="3" xfId="0" applyNumberFormat="1" applyFont="1" applyFill="1" applyBorder="1" applyAlignment="1">
      <alignment horizontal="center" vertical="center" wrapText="1"/>
    </xf>
    <xf numFmtId="164" fontId="18" fillId="9" borderId="13" xfId="0" applyNumberFormat="1" applyFont="1" applyFill="1" applyBorder="1" applyAlignment="1">
      <alignment horizontal="center" vertical="center" wrapText="1"/>
    </xf>
    <xf numFmtId="164" fontId="18" fillId="9" borderId="9" xfId="0" applyNumberFormat="1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3" fontId="8" fillId="8" borderId="4" xfId="1" applyFont="1" applyFill="1" applyBorder="1" applyAlignment="1">
      <alignment horizontal="center" vertical="center" wrapText="1"/>
    </xf>
    <xf numFmtId="164" fontId="11" fillId="7" borderId="11" xfId="0" applyNumberFormat="1" applyFont="1" applyFill="1" applyBorder="1" applyAlignment="1">
      <alignment horizontal="center" vertical="center" wrapText="1"/>
    </xf>
    <xf numFmtId="164" fontId="12" fillId="9" borderId="1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programebis%20shesruleba%202016/2016%20&#4305;&#4312;&#4323;&#4335;&#4308;&#4322;&#4312;&#4321;%20&#4328;&#4308;&#4321;&#4320;&#4323;&#4314;&#4308;&#4305;&#4304;%20-13.10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ნსდს-ცვლილების პროექტი"/>
      <sheetName val="პროგრამები"/>
      <sheetName val="ნსდს-საკასო სექტემბერ-მოსალოდნე"/>
      <sheetName val="სოცი-საკასო 9 თვე"/>
      <sheetName val="დაზუსტებული ბიუჯეტი-8,09,16"/>
      <sheetName val="სოცი-გაწეული-მოსალოდნელი"/>
      <sheetName val="მედიკამენტები"/>
    </sheetNames>
    <sheetDataSet>
      <sheetData sheetId="0"/>
      <sheetData sheetId="1"/>
      <sheetData sheetId="2"/>
      <sheetData sheetId="3"/>
      <sheetData sheetId="4"/>
      <sheetData sheetId="5">
        <row r="13">
          <cell r="M13">
            <v>270000</v>
          </cell>
        </row>
        <row r="14">
          <cell r="M14">
            <v>8000000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2"/>
  <sheetViews>
    <sheetView tabSelected="1" topLeftCell="E1" workbookViewId="0">
      <selection activeCell="J144" sqref="J144"/>
    </sheetView>
  </sheetViews>
  <sheetFormatPr defaultColWidth="9.140625" defaultRowHeight="15" x14ac:dyDescent="0.25"/>
  <cols>
    <col min="1" max="1" width="4" style="1" hidden="1" customWidth="1"/>
    <col min="2" max="2" width="13.28515625" style="2" customWidth="1"/>
    <col min="3" max="3" width="9.140625" style="2"/>
    <col min="4" max="4" width="77.7109375" style="3" customWidth="1"/>
    <col min="5" max="5" width="21.140625" style="2" customWidth="1"/>
    <col min="6" max="6" width="19.85546875" style="3" customWidth="1"/>
    <col min="7" max="7" width="19.7109375" style="3" customWidth="1"/>
    <col min="8" max="8" width="19.7109375" style="36" customWidth="1"/>
    <col min="9" max="9" width="18.5703125" style="3" customWidth="1"/>
    <col min="10" max="10" width="17.5703125" style="3" customWidth="1"/>
    <col min="11" max="16384" width="9.140625" style="3"/>
  </cols>
  <sheetData>
    <row r="1" spans="1:10" x14ac:dyDescent="0.25">
      <c r="H1" s="3"/>
    </row>
    <row r="2" spans="1:10" ht="15" customHeight="1" x14ac:dyDescent="0.25">
      <c r="H2" s="3"/>
      <c r="I2" s="59"/>
      <c r="J2" s="59"/>
    </row>
    <row r="3" spans="1:10" x14ac:dyDescent="0.25">
      <c r="D3" s="4" t="s">
        <v>0</v>
      </c>
      <c r="H3" s="3"/>
      <c r="I3" s="60"/>
      <c r="J3" s="60"/>
    </row>
    <row r="4" spans="1:10" ht="15" customHeight="1" x14ac:dyDescent="0.25">
      <c r="A4" s="67"/>
      <c r="B4" s="68" t="s">
        <v>1</v>
      </c>
      <c r="C4" s="68" t="s">
        <v>2</v>
      </c>
      <c r="D4" s="71" t="s">
        <v>3</v>
      </c>
      <c r="E4" s="74" t="s">
        <v>4</v>
      </c>
      <c r="F4" s="75" t="s">
        <v>5</v>
      </c>
      <c r="G4" s="74" t="s">
        <v>6</v>
      </c>
      <c r="H4" s="43"/>
      <c r="I4" s="64" t="s">
        <v>7</v>
      </c>
      <c r="J4" s="61" t="s">
        <v>8</v>
      </c>
    </row>
    <row r="5" spans="1:10" x14ac:dyDescent="0.25">
      <c r="A5" s="67"/>
      <c r="B5" s="69"/>
      <c r="C5" s="69"/>
      <c r="D5" s="72"/>
      <c r="E5" s="74"/>
      <c r="F5" s="75"/>
      <c r="G5" s="74"/>
      <c r="H5" s="43"/>
      <c r="I5" s="65"/>
      <c r="J5" s="62"/>
    </row>
    <row r="6" spans="1:10" x14ac:dyDescent="0.25">
      <c r="A6" s="67"/>
      <c r="B6" s="70"/>
      <c r="C6" s="70"/>
      <c r="D6" s="73"/>
      <c r="E6" s="74"/>
      <c r="F6" s="75"/>
      <c r="G6" s="74"/>
      <c r="H6" s="43"/>
      <c r="I6" s="66"/>
      <c r="J6" s="63"/>
    </row>
    <row r="7" spans="1:10" ht="19.5" x14ac:dyDescent="0.25">
      <c r="B7" s="5" t="s">
        <v>9</v>
      </c>
      <c r="C7" s="6"/>
      <c r="D7" s="7" t="s">
        <v>10</v>
      </c>
      <c r="E7" s="8"/>
      <c r="F7" s="39"/>
      <c r="G7" s="52"/>
      <c r="H7" s="44"/>
      <c r="I7" s="8"/>
      <c r="J7" s="8"/>
    </row>
    <row r="8" spans="1:10" ht="18" x14ac:dyDescent="0.25">
      <c r="B8" s="9" t="s">
        <v>11</v>
      </c>
      <c r="C8" s="10"/>
      <c r="D8" s="11" t="s">
        <v>12</v>
      </c>
      <c r="E8" s="12"/>
      <c r="F8" s="40"/>
      <c r="G8" s="53"/>
      <c r="H8" s="45"/>
      <c r="I8" s="57"/>
      <c r="J8" s="57"/>
    </row>
    <row r="9" spans="1:10" ht="15.75" x14ac:dyDescent="0.25">
      <c r="B9" s="13" t="s">
        <v>13</v>
      </c>
      <c r="C9" s="14"/>
      <c r="D9" s="15" t="s">
        <v>14</v>
      </c>
      <c r="E9" s="16"/>
      <c r="F9" s="41"/>
      <c r="G9" s="54"/>
      <c r="H9" s="45"/>
      <c r="I9" s="16"/>
      <c r="J9" s="16"/>
    </row>
    <row r="10" spans="1:10" s="21" customFormat="1" ht="18" x14ac:dyDescent="0.25">
      <c r="A10" s="17"/>
      <c r="B10" s="18" t="s">
        <v>15</v>
      </c>
      <c r="C10" s="18"/>
      <c r="D10" s="19" t="s">
        <v>16</v>
      </c>
      <c r="E10" s="20">
        <f>E11+E12+E13+E14</f>
        <v>2000000</v>
      </c>
      <c r="F10" s="42">
        <f>F11+F12+F13+F14</f>
        <v>1920000</v>
      </c>
      <c r="G10" s="55"/>
      <c r="H10" s="46"/>
      <c r="I10" s="42">
        <f>I11+I12+I13+I14</f>
        <v>1784000</v>
      </c>
      <c r="J10" s="42">
        <f>J11+J12+J13+J14</f>
        <v>-136000</v>
      </c>
    </row>
    <row r="11" spans="1:10" x14ac:dyDescent="0.25">
      <c r="B11" s="22"/>
      <c r="C11" s="23" t="s">
        <v>17</v>
      </c>
      <c r="D11" s="24" t="s">
        <v>18</v>
      </c>
      <c r="E11" s="25">
        <v>1346000</v>
      </c>
      <c r="F11" s="27">
        <v>1266000</v>
      </c>
      <c r="G11" s="28">
        <v>123071.5</v>
      </c>
      <c r="H11" s="38"/>
      <c r="I11" s="25">
        <v>1161000</v>
      </c>
      <c r="J11" s="58">
        <f>I11-F11</f>
        <v>-105000</v>
      </c>
    </row>
    <row r="12" spans="1:10" x14ac:dyDescent="0.25">
      <c r="B12" s="22"/>
      <c r="C12" s="23" t="s">
        <v>17</v>
      </c>
      <c r="D12" s="24" t="s">
        <v>19</v>
      </c>
      <c r="E12" s="25">
        <v>54000</v>
      </c>
      <c r="F12" s="27">
        <v>54000</v>
      </c>
      <c r="G12" s="28">
        <v>32270.75</v>
      </c>
      <c r="H12" s="38"/>
      <c r="I12" s="25">
        <v>23000</v>
      </c>
      <c r="J12" s="58">
        <f>I12-F12</f>
        <v>-31000</v>
      </c>
    </row>
    <row r="13" spans="1:10" ht="30" x14ac:dyDescent="0.25">
      <c r="B13" s="22"/>
      <c r="C13" s="23" t="s">
        <v>17</v>
      </c>
      <c r="D13" s="24" t="s">
        <v>20</v>
      </c>
      <c r="E13" s="25">
        <v>200000</v>
      </c>
      <c r="F13" s="27">
        <v>200000</v>
      </c>
      <c r="G13" s="28">
        <v>40991.51999999999</v>
      </c>
      <c r="H13" s="38"/>
      <c r="I13" s="25">
        <v>200000</v>
      </c>
      <c r="J13" s="58"/>
    </row>
    <row r="14" spans="1:10" x14ac:dyDescent="0.25">
      <c r="B14" s="22"/>
      <c r="C14" s="23" t="s">
        <v>17</v>
      </c>
      <c r="D14" s="24" t="s">
        <v>21</v>
      </c>
      <c r="E14" s="25">
        <v>400000</v>
      </c>
      <c r="F14" s="27">
        <v>400000</v>
      </c>
      <c r="G14" s="28">
        <v>7234.640000000014</v>
      </c>
      <c r="H14" s="38"/>
      <c r="I14" s="25">
        <v>400000</v>
      </c>
      <c r="J14" s="58"/>
    </row>
    <row r="15" spans="1:10" s="21" customFormat="1" ht="18" x14ac:dyDescent="0.25">
      <c r="A15" s="17"/>
      <c r="B15" s="18" t="s">
        <v>22</v>
      </c>
      <c r="C15" s="18"/>
      <c r="D15" s="19" t="s">
        <v>23</v>
      </c>
      <c r="E15" s="20">
        <f>E16+E17+E18+E19</f>
        <v>14280000</v>
      </c>
      <c r="F15" s="42">
        <f>F16+F17+F18+F19</f>
        <v>15410000</v>
      </c>
      <c r="G15" s="55"/>
      <c r="H15" s="46"/>
      <c r="I15" s="42">
        <f>I16+I17+I18+I19</f>
        <v>15987000</v>
      </c>
      <c r="J15" s="42">
        <f>J16+J17+J18+J19</f>
        <v>577000</v>
      </c>
    </row>
    <row r="16" spans="1:10" x14ac:dyDescent="0.25">
      <c r="B16" s="22"/>
      <c r="C16" s="23" t="s">
        <v>24</v>
      </c>
      <c r="D16" s="24" t="s">
        <v>25</v>
      </c>
      <c r="E16" s="25">
        <v>9800000</v>
      </c>
      <c r="F16" s="27">
        <v>10770000</v>
      </c>
      <c r="G16" s="28">
        <v>0</v>
      </c>
      <c r="H16" s="38"/>
      <c r="I16" s="25">
        <v>11859000</v>
      </c>
      <c r="J16" s="25">
        <f>I16-F16</f>
        <v>1089000</v>
      </c>
    </row>
    <row r="17" spans="1:10" x14ac:dyDescent="0.25">
      <c r="A17" s="3"/>
      <c r="B17" s="22"/>
      <c r="C17" s="23" t="s">
        <v>26</v>
      </c>
      <c r="D17" s="24" t="s">
        <v>27</v>
      </c>
      <c r="E17" s="25">
        <v>140000</v>
      </c>
      <c r="F17" s="27">
        <v>40000</v>
      </c>
      <c r="G17" s="28">
        <v>11577.5</v>
      </c>
      <c r="H17" s="38"/>
      <c r="I17" s="25">
        <v>40000</v>
      </c>
      <c r="J17" s="25"/>
    </row>
    <row r="18" spans="1:10" x14ac:dyDescent="0.25">
      <c r="A18" s="3"/>
      <c r="B18" s="22"/>
      <c r="C18" s="23" t="s">
        <v>28</v>
      </c>
      <c r="D18" s="24" t="s">
        <v>29</v>
      </c>
      <c r="E18" s="25">
        <v>4300000</v>
      </c>
      <c r="F18" s="27">
        <v>4560000</v>
      </c>
      <c r="G18" s="28">
        <v>59572</v>
      </c>
      <c r="H18" s="38"/>
      <c r="I18" s="25">
        <v>4048000</v>
      </c>
      <c r="J18" s="25">
        <f>I18-F18</f>
        <v>-512000</v>
      </c>
    </row>
    <row r="19" spans="1:10" x14ac:dyDescent="0.25">
      <c r="A19" s="3"/>
      <c r="B19" s="22"/>
      <c r="C19" s="23" t="s">
        <v>30</v>
      </c>
      <c r="D19" s="24" t="s">
        <v>31</v>
      </c>
      <c r="E19" s="25">
        <v>40000</v>
      </c>
      <c r="F19" s="27">
        <v>40000</v>
      </c>
      <c r="G19" s="28">
        <v>16198</v>
      </c>
      <c r="H19" s="38"/>
      <c r="I19" s="25">
        <v>40000</v>
      </c>
      <c r="J19" s="25"/>
    </row>
    <row r="20" spans="1:10" s="21" customFormat="1" ht="18" x14ac:dyDescent="0.25">
      <c r="A20" s="17"/>
      <c r="B20" s="18" t="s">
        <v>32</v>
      </c>
      <c r="C20" s="18"/>
      <c r="D20" s="19" t="s">
        <v>33</v>
      </c>
      <c r="E20" s="20">
        <f>E21+E22+E23+E24+E25</f>
        <v>1000000</v>
      </c>
      <c r="F20" s="42">
        <f>F21+F22+F23+F24+F25+F28</f>
        <v>1700000</v>
      </c>
      <c r="G20" s="55"/>
      <c r="H20" s="46"/>
      <c r="I20" s="42">
        <f>I21+I22+I23+I24+I25+I28</f>
        <v>1646000</v>
      </c>
      <c r="J20" s="42">
        <f>J21+J22+J23+J24+J25+J28</f>
        <v>-54000</v>
      </c>
    </row>
    <row r="21" spans="1:10" ht="45" x14ac:dyDescent="0.25">
      <c r="A21" s="3"/>
      <c r="B21" s="22"/>
      <c r="C21" s="23" t="s">
        <v>34</v>
      </c>
      <c r="D21" s="24" t="s">
        <v>35</v>
      </c>
      <c r="E21" s="25">
        <v>462000</v>
      </c>
      <c r="F21" s="27">
        <v>462000</v>
      </c>
      <c r="G21" s="28">
        <v>15.650000000023283</v>
      </c>
      <c r="H21" s="38"/>
      <c r="I21" s="25">
        <v>462000</v>
      </c>
      <c r="J21" s="25"/>
    </row>
    <row r="22" spans="1:10" ht="30" x14ac:dyDescent="0.25">
      <c r="A22" s="3"/>
      <c r="B22" s="22"/>
      <c r="C22" s="23" t="s">
        <v>36</v>
      </c>
      <c r="D22" s="24" t="s">
        <v>37</v>
      </c>
      <c r="E22" s="25">
        <v>235000</v>
      </c>
      <c r="F22" s="27">
        <v>225000</v>
      </c>
      <c r="G22" s="28">
        <v>39655.899999999965</v>
      </c>
      <c r="H22" s="38"/>
      <c r="I22" s="25">
        <v>191000</v>
      </c>
      <c r="J22" s="25">
        <f t="shared" ref="J22:J28" si="0">I22-F22</f>
        <v>-34000</v>
      </c>
    </row>
    <row r="23" spans="1:10" x14ac:dyDescent="0.25">
      <c r="A23" s="3"/>
      <c r="B23" s="22"/>
      <c r="C23" s="23" t="s">
        <v>38</v>
      </c>
      <c r="D23" s="24" t="s">
        <v>39</v>
      </c>
      <c r="E23" s="25">
        <v>25000</v>
      </c>
      <c r="F23" s="27">
        <v>25000</v>
      </c>
      <c r="G23" s="28">
        <v>10620.2</v>
      </c>
      <c r="H23" s="38"/>
      <c r="I23" s="25">
        <v>15000</v>
      </c>
      <c r="J23" s="25">
        <f t="shared" si="0"/>
        <v>-10000</v>
      </c>
    </row>
    <row r="24" spans="1:10" x14ac:dyDescent="0.25">
      <c r="A24" s="3"/>
      <c r="B24" s="22"/>
      <c r="C24" s="23" t="s">
        <v>40</v>
      </c>
      <c r="D24" s="24" t="s">
        <v>41</v>
      </c>
      <c r="E24" s="25">
        <v>33000</v>
      </c>
      <c r="F24" s="27">
        <v>33000</v>
      </c>
      <c r="G24" s="28">
        <v>1668.2999999999993</v>
      </c>
      <c r="H24" s="38"/>
      <c r="I24" s="25">
        <v>33000</v>
      </c>
      <c r="J24" s="25"/>
    </row>
    <row r="25" spans="1:10" ht="30" x14ac:dyDescent="0.25">
      <c r="A25" s="3"/>
      <c r="B25" s="22"/>
      <c r="C25" s="23" t="s">
        <v>42</v>
      </c>
      <c r="D25" s="24" t="s">
        <v>43</v>
      </c>
      <c r="E25" s="25">
        <v>245000</v>
      </c>
      <c r="F25" s="27">
        <f>F26+F27</f>
        <v>299600</v>
      </c>
      <c r="G25" s="28">
        <v>100</v>
      </c>
      <c r="H25" s="38"/>
      <c r="I25" s="25">
        <v>299600</v>
      </c>
      <c r="J25" s="25"/>
    </row>
    <row r="26" spans="1:10" x14ac:dyDescent="0.25">
      <c r="A26" s="3"/>
      <c r="B26" s="22"/>
      <c r="C26" s="23"/>
      <c r="D26" s="24" t="s">
        <v>44</v>
      </c>
      <c r="E26" s="25"/>
      <c r="F26" s="27">
        <v>182900</v>
      </c>
      <c r="G26" s="28">
        <v>100</v>
      </c>
      <c r="H26" s="38"/>
      <c r="I26" s="25">
        <v>182900</v>
      </c>
      <c r="J26" s="25"/>
    </row>
    <row r="27" spans="1:10" ht="45" x14ac:dyDescent="0.25">
      <c r="A27" s="3"/>
      <c r="B27" s="22"/>
      <c r="C27" s="23"/>
      <c r="D27" s="24" t="s">
        <v>45</v>
      </c>
      <c r="E27" s="25"/>
      <c r="F27" s="27">
        <v>116700</v>
      </c>
      <c r="G27" s="28">
        <v>0</v>
      </c>
      <c r="H27" s="38"/>
      <c r="I27" s="25">
        <v>116700</v>
      </c>
      <c r="J27" s="25"/>
    </row>
    <row r="28" spans="1:10" ht="45" x14ac:dyDescent="0.25">
      <c r="A28" s="3"/>
      <c r="B28" s="22"/>
      <c r="C28" s="23"/>
      <c r="D28" s="24" t="s">
        <v>46</v>
      </c>
      <c r="E28" s="25"/>
      <c r="F28" s="27">
        <v>655400</v>
      </c>
      <c r="G28" s="28">
        <v>10000</v>
      </c>
      <c r="H28" s="38"/>
      <c r="I28" s="25">
        <v>645400</v>
      </c>
      <c r="J28" s="25">
        <f t="shared" si="0"/>
        <v>-10000</v>
      </c>
    </row>
    <row r="29" spans="1:10" s="21" customFormat="1" ht="18" x14ac:dyDescent="0.25">
      <c r="A29" s="17"/>
      <c r="B29" s="18" t="s">
        <v>47</v>
      </c>
      <c r="C29" s="18"/>
      <c r="D29" s="19" t="s">
        <v>48</v>
      </c>
      <c r="E29" s="20">
        <f>E30+E31+E32</f>
        <v>1650000</v>
      </c>
      <c r="F29" s="42">
        <f>F30+F31+F32</f>
        <v>1650000</v>
      </c>
      <c r="G29" s="55"/>
      <c r="H29" s="46"/>
      <c r="I29" s="42">
        <f>I30+I31+I32</f>
        <v>1638000</v>
      </c>
      <c r="J29" s="42">
        <f>J30+J31+J32</f>
        <v>-12000</v>
      </c>
    </row>
    <row r="30" spans="1:10" ht="30" x14ac:dyDescent="0.25">
      <c r="A30" s="3"/>
      <c r="B30" s="22"/>
      <c r="C30" s="23" t="s">
        <v>49</v>
      </c>
      <c r="D30" s="24" t="s">
        <v>50</v>
      </c>
      <c r="E30" s="25">
        <v>1550000</v>
      </c>
      <c r="F30" s="27">
        <v>1550000</v>
      </c>
      <c r="G30" s="28">
        <v>18380</v>
      </c>
      <c r="H30" s="38"/>
      <c r="I30" s="25">
        <v>1550000</v>
      </c>
      <c r="J30" s="25"/>
    </row>
    <row r="31" spans="1:10" ht="45" x14ac:dyDescent="0.25">
      <c r="A31" s="3"/>
      <c r="B31" s="22"/>
      <c r="C31" s="23" t="s">
        <v>51</v>
      </c>
      <c r="D31" s="24" t="s">
        <v>52</v>
      </c>
      <c r="E31" s="25">
        <v>65000</v>
      </c>
      <c r="F31" s="27">
        <v>65000</v>
      </c>
      <c r="G31" s="28">
        <v>12425.5</v>
      </c>
      <c r="H31" s="38"/>
      <c r="I31" s="25">
        <v>53000</v>
      </c>
      <c r="J31" s="25">
        <f t="shared" ref="J31:J32" si="1">I31-F31</f>
        <v>-12000</v>
      </c>
    </row>
    <row r="32" spans="1:10" ht="60" x14ac:dyDescent="0.25">
      <c r="A32" s="3"/>
      <c r="B32" s="22"/>
      <c r="C32" s="23" t="s">
        <v>53</v>
      </c>
      <c r="D32" s="24" t="s">
        <v>54</v>
      </c>
      <c r="E32" s="25">
        <v>35000</v>
      </c>
      <c r="F32" s="27">
        <v>35000</v>
      </c>
      <c r="G32" s="28">
        <v>966</v>
      </c>
      <c r="H32" s="38"/>
      <c r="I32" s="25">
        <v>35000</v>
      </c>
      <c r="J32" s="25"/>
    </row>
    <row r="33" spans="1:10" s="21" customFormat="1" ht="18" x14ac:dyDescent="0.25">
      <c r="A33" s="17"/>
      <c r="B33" s="18" t="s">
        <v>55</v>
      </c>
      <c r="C33" s="18"/>
      <c r="D33" s="19" t="s">
        <v>56</v>
      </c>
      <c r="E33" s="20">
        <v>270000</v>
      </c>
      <c r="F33" s="42">
        <f>'[1]დაზუსტებული ბიუჯეტი-8,09,16'!M13</f>
        <v>270000</v>
      </c>
      <c r="G33" s="56">
        <v>0</v>
      </c>
      <c r="H33" s="47"/>
      <c r="I33" s="20"/>
      <c r="J33" s="20"/>
    </row>
    <row r="34" spans="1:10" s="21" customFormat="1" ht="18" x14ac:dyDescent="0.25">
      <c r="A34" s="17"/>
      <c r="B34" s="18" t="s">
        <v>57</v>
      </c>
      <c r="C34" s="18"/>
      <c r="D34" s="19" t="s">
        <v>58</v>
      </c>
      <c r="E34" s="20">
        <v>8000000</v>
      </c>
      <c r="F34" s="42">
        <f>'[1]დაზუსტებული ბიუჯეტი-8,09,16'!M14</f>
        <v>8000000</v>
      </c>
      <c r="G34" s="56">
        <v>-2126241.7400000002</v>
      </c>
      <c r="H34" s="47"/>
      <c r="I34" s="20"/>
      <c r="J34" s="20"/>
    </row>
    <row r="35" spans="1:10" s="21" customFormat="1" ht="18" x14ac:dyDescent="0.25">
      <c r="A35" s="17"/>
      <c r="B35" s="18" t="s">
        <v>59</v>
      </c>
      <c r="C35" s="18"/>
      <c r="D35" s="19" t="s">
        <v>60</v>
      </c>
      <c r="E35" s="20">
        <f>E36+E37+E38+E39+E40+E41+E42+E43+E44+E45+E46+E47+E48</f>
        <v>14000000</v>
      </c>
      <c r="F35" s="42">
        <f>F36+F37+F38+F39+F40+F41+F48</f>
        <v>13830000</v>
      </c>
      <c r="G35" s="55"/>
      <c r="H35" s="46"/>
      <c r="I35" s="42">
        <f>I36+I37+I38+I39+I40+I41+I48</f>
        <v>14073000</v>
      </c>
      <c r="J35" s="42">
        <f>J36+J37+J38+J39+J40+J41+J48</f>
        <v>243000</v>
      </c>
    </row>
    <row r="36" spans="1:10" ht="45" x14ac:dyDescent="0.25">
      <c r="A36" s="3"/>
      <c r="B36" s="22"/>
      <c r="C36" s="23" t="s">
        <v>61</v>
      </c>
      <c r="D36" s="24" t="s">
        <v>62</v>
      </c>
      <c r="E36" s="25">
        <v>2613400</v>
      </c>
      <c r="F36" s="27">
        <v>2613400</v>
      </c>
      <c r="G36" s="28">
        <v>-62600.310000000056</v>
      </c>
      <c r="H36" s="38"/>
      <c r="I36" s="25">
        <v>2676100</v>
      </c>
      <c r="J36" s="25">
        <f>I36-F36</f>
        <v>62700</v>
      </c>
    </row>
    <row r="37" spans="1:10" x14ac:dyDescent="0.25">
      <c r="A37" s="3"/>
      <c r="B37" s="22"/>
      <c r="C37" s="23" t="s">
        <v>63</v>
      </c>
      <c r="D37" s="24" t="s">
        <v>64</v>
      </c>
      <c r="E37" s="25">
        <v>1202200</v>
      </c>
      <c r="F37" s="27">
        <v>1202200</v>
      </c>
      <c r="G37" s="28"/>
      <c r="H37" s="38"/>
      <c r="I37" s="25">
        <v>852200</v>
      </c>
      <c r="J37" s="25">
        <f t="shared" ref="J37:J48" si="2">I37-F37</f>
        <v>-350000</v>
      </c>
    </row>
    <row r="38" spans="1:10" x14ac:dyDescent="0.25">
      <c r="A38" s="3"/>
      <c r="B38" s="22"/>
      <c r="C38" s="23" t="s">
        <v>65</v>
      </c>
      <c r="D38" s="24" t="s">
        <v>66</v>
      </c>
      <c r="E38" s="25">
        <v>9110600</v>
      </c>
      <c r="F38" s="27">
        <v>9110600</v>
      </c>
      <c r="G38" s="28">
        <v>-480252.01000000164</v>
      </c>
      <c r="H38" s="38"/>
      <c r="I38" s="25">
        <v>9590900</v>
      </c>
      <c r="J38" s="25">
        <f t="shared" si="2"/>
        <v>480300</v>
      </c>
    </row>
    <row r="39" spans="1:10" ht="45" x14ac:dyDescent="0.25">
      <c r="A39" s="3"/>
      <c r="B39" s="22"/>
      <c r="C39" s="23" t="s">
        <v>67</v>
      </c>
      <c r="D39" s="24" t="s">
        <v>68</v>
      </c>
      <c r="E39" s="25">
        <v>40000</v>
      </c>
      <c r="F39" s="27">
        <v>40000</v>
      </c>
      <c r="G39" s="28">
        <v>429618.8600000001</v>
      </c>
      <c r="H39" s="38"/>
      <c r="I39" s="25">
        <v>40000</v>
      </c>
      <c r="J39" s="25"/>
    </row>
    <row r="40" spans="1:10" x14ac:dyDescent="0.25">
      <c r="A40" s="3"/>
      <c r="B40" s="22"/>
      <c r="C40" s="23" t="s">
        <v>69</v>
      </c>
      <c r="D40" s="24" t="s">
        <v>70</v>
      </c>
      <c r="E40" s="25">
        <v>37800</v>
      </c>
      <c r="F40" s="27">
        <v>37800</v>
      </c>
      <c r="G40" s="28"/>
      <c r="H40" s="38"/>
      <c r="I40" s="25">
        <v>37800</v>
      </c>
      <c r="J40" s="25"/>
    </row>
    <row r="41" spans="1:10" x14ac:dyDescent="0.25">
      <c r="A41" s="3"/>
      <c r="B41" s="22"/>
      <c r="C41" s="23" t="s">
        <v>71</v>
      </c>
      <c r="D41" s="24" t="s">
        <v>72</v>
      </c>
      <c r="E41" s="25">
        <v>543000</v>
      </c>
      <c r="F41" s="27">
        <v>373000</v>
      </c>
      <c r="G41" s="28">
        <v>169999.59000000008</v>
      </c>
      <c r="H41" s="38"/>
      <c r="I41" s="25">
        <v>423000</v>
      </c>
      <c r="J41" s="25">
        <f t="shared" si="2"/>
        <v>50000</v>
      </c>
    </row>
    <row r="42" spans="1:10" x14ac:dyDescent="0.25">
      <c r="A42" s="3"/>
      <c r="B42" s="22"/>
      <c r="C42" s="23" t="s">
        <v>73</v>
      </c>
      <c r="D42" s="24" t="s">
        <v>74</v>
      </c>
      <c r="E42" s="25"/>
      <c r="F42" s="27"/>
      <c r="G42" s="35"/>
      <c r="H42" s="48"/>
      <c r="I42" s="25"/>
      <c r="J42" s="25"/>
    </row>
    <row r="43" spans="1:10" ht="45" x14ac:dyDescent="0.25">
      <c r="A43" s="3"/>
      <c r="B43" s="22"/>
      <c r="C43" s="23" t="s">
        <v>75</v>
      </c>
      <c r="D43" s="24" t="s">
        <v>76</v>
      </c>
      <c r="E43" s="25"/>
      <c r="F43" s="27"/>
      <c r="G43" s="35"/>
      <c r="H43" s="48"/>
      <c r="I43" s="25"/>
      <c r="J43" s="25"/>
    </row>
    <row r="44" spans="1:10" ht="30" x14ac:dyDescent="0.25">
      <c r="A44" s="3"/>
      <c r="B44" s="22"/>
      <c r="C44" s="23" t="s">
        <v>77</v>
      </c>
      <c r="D44" s="24" t="s">
        <v>78</v>
      </c>
      <c r="E44" s="25"/>
      <c r="F44" s="27"/>
      <c r="G44" s="35"/>
      <c r="H44" s="48"/>
      <c r="I44" s="25"/>
      <c r="J44" s="25"/>
    </row>
    <row r="45" spans="1:10" x14ac:dyDescent="0.25">
      <c r="A45" s="3"/>
      <c r="B45" s="22"/>
      <c r="C45" s="23" t="s">
        <v>79</v>
      </c>
      <c r="D45" s="24" t="s">
        <v>80</v>
      </c>
      <c r="E45" s="25"/>
      <c r="F45" s="27"/>
      <c r="G45" s="35"/>
      <c r="H45" s="48"/>
      <c r="I45" s="25"/>
      <c r="J45" s="25"/>
    </row>
    <row r="46" spans="1:10" ht="30" x14ac:dyDescent="0.25">
      <c r="A46" s="3"/>
      <c r="B46" s="22"/>
      <c r="C46" s="23" t="s">
        <v>81</v>
      </c>
      <c r="D46" s="24" t="s">
        <v>82</v>
      </c>
      <c r="E46" s="25"/>
      <c r="F46" s="27"/>
      <c r="G46" s="35"/>
      <c r="H46" s="48"/>
      <c r="I46" s="25"/>
      <c r="J46" s="25"/>
    </row>
    <row r="47" spans="1:10" ht="45" x14ac:dyDescent="0.25">
      <c r="A47" s="3"/>
      <c r="B47" s="22"/>
      <c r="C47" s="23" t="s">
        <v>83</v>
      </c>
      <c r="D47" s="24" t="s">
        <v>84</v>
      </c>
      <c r="E47" s="25"/>
      <c r="F47" s="27"/>
      <c r="G47" s="35"/>
      <c r="H47" s="48"/>
      <c r="I47" s="25"/>
      <c r="J47" s="25"/>
    </row>
    <row r="48" spans="1:10" ht="75" x14ac:dyDescent="0.25">
      <c r="A48" s="3"/>
      <c r="B48" s="22"/>
      <c r="C48" s="23" t="s">
        <v>85</v>
      </c>
      <c r="D48" s="24" t="s">
        <v>86</v>
      </c>
      <c r="E48" s="25">
        <v>453000</v>
      </c>
      <c r="F48" s="27">
        <v>453000</v>
      </c>
      <c r="G48" s="35"/>
      <c r="H48" s="48"/>
      <c r="I48" s="25">
        <v>453000</v>
      </c>
      <c r="J48" s="25"/>
    </row>
    <row r="49" spans="1:10" s="21" customFormat="1" ht="18" x14ac:dyDescent="0.25">
      <c r="A49" s="17"/>
      <c r="B49" s="18" t="s">
        <v>87</v>
      </c>
      <c r="C49" s="18"/>
      <c r="D49" s="19" t="s">
        <v>88</v>
      </c>
      <c r="E49" s="20">
        <f>E50+E51+E52+E53+E54+E55+E56+E57+E58</f>
        <v>8424000</v>
      </c>
      <c r="F49" s="42">
        <f>F50+F51+F52+F53</f>
        <v>7624000</v>
      </c>
      <c r="G49" s="55"/>
      <c r="H49" s="46"/>
      <c r="I49" s="42">
        <f>I50+I51+I52+I53</f>
        <v>7246400</v>
      </c>
      <c r="J49" s="42">
        <f>J50+J51+J52+J53</f>
        <v>-377600</v>
      </c>
    </row>
    <row r="50" spans="1:10" ht="45" x14ac:dyDescent="0.25">
      <c r="A50" s="3"/>
      <c r="B50" s="22"/>
      <c r="C50" s="23" t="s">
        <v>89</v>
      </c>
      <c r="D50" s="24" t="s">
        <v>90</v>
      </c>
      <c r="E50" s="25">
        <v>900000</v>
      </c>
      <c r="F50" s="27">
        <v>900000</v>
      </c>
      <c r="G50" s="28">
        <v>139523.10000000009</v>
      </c>
      <c r="H50" s="38"/>
      <c r="I50" s="25">
        <v>870000</v>
      </c>
      <c r="J50" s="25">
        <f>I50-F50</f>
        <v>-30000</v>
      </c>
    </row>
    <row r="51" spans="1:10" ht="30" x14ac:dyDescent="0.25">
      <c r="A51" s="3"/>
      <c r="B51" s="22"/>
      <c r="C51" s="23" t="s">
        <v>91</v>
      </c>
      <c r="D51" s="24" t="s">
        <v>92</v>
      </c>
      <c r="E51" s="25">
        <v>2625000</v>
      </c>
      <c r="F51" s="27">
        <v>2625000</v>
      </c>
      <c r="G51" s="28">
        <v>-252373.35000000009</v>
      </c>
      <c r="H51" s="38"/>
      <c r="I51" s="25">
        <v>2877400</v>
      </c>
      <c r="J51" s="25">
        <f t="shared" ref="J51:J58" si="3">I51-F51</f>
        <v>252400</v>
      </c>
    </row>
    <row r="52" spans="1:10" ht="30" x14ac:dyDescent="0.25">
      <c r="A52" s="3"/>
      <c r="B52" s="22"/>
      <c r="C52" s="23" t="s">
        <v>93</v>
      </c>
      <c r="D52" s="24" t="s">
        <v>94</v>
      </c>
      <c r="E52" s="25">
        <v>2269000</v>
      </c>
      <c r="F52" s="27">
        <v>2269000</v>
      </c>
      <c r="G52" s="28">
        <v>82689.719999999739</v>
      </c>
      <c r="H52" s="38"/>
      <c r="I52" s="25">
        <v>2269000</v>
      </c>
      <c r="J52" s="25"/>
    </row>
    <row r="53" spans="1:10" ht="30" x14ac:dyDescent="0.25">
      <c r="A53" s="3"/>
      <c r="B53" s="22"/>
      <c r="C53" s="23" t="s">
        <v>95</v>
      </c>
      <c r="D53" s="24" t="s">
        <v>96</v>
      </c>
      <c r="E53" s="25">
        <v>2630000</v>
      </c>
      <c r="F53" s="27">
        <v>1830000</v>
      </c>
      <c r="G53" s="28">
        <v>660000</v>
      </c>
      <c r="H53" s="38"/>
      <c r="I53" s="25">
        <v>1230000</v>
      </c>
      <c r="J53" s="25">
        <f t="shared" si="3"/>
        <v>-600000</v>
      </c>
    </row>
    <row r="54" spans="1:10" ht="30" x14ac:dyDescent="0.25">
      <c r="A54" s="3"/>
      <c r="B54" s="22"/>
      <c r="C54" s="23" t="s">
        <v>97</v>
      </c>
      <c r="D54" s="24" t="s">
        <v>98</v>
      </c>
      <c r="E54" s="25"/>
      <c r="F54" s="27"/>
      <c r="G54" s="28"/>
      <c r="H54" s="38"/>
      <c r="I54" s="25"/>
      <c r="J54" s="25"/>
    </row>
    <row r="55" spans="1:10" x14ac:dyDescent="0.25">
      <c r="A55" s="3"/>
      <c r="B55" s="22"/>
      <c r="C55" s="23" t="s">
        <v>99</v>
      </c>
      <c r="D55" s="24" t="s">
        <v>100</v>
      </c>
      <c r="E55" s="25"/>
      <c r="F55" s="27"/>
      <c r="G55" s="28"/>
      <c r="H55" s="38"/>
      <c r="I55" s="25"/>
      <c r="J55" s="25"/>
    </row>
    <row r="56" spans="1:10" ht="30" x14ac:dyDescent="0.25">
      <c r="A56" s="3"/>
      <c r="B56" s="22"/>
      <c r="C56" s="23" t="s">
        <v>101</v>
      </c>
      <c r="D56" s="24" t="s">
        <v>102</v>
      </c>
      <c r="E56" s="25"/>
      <c r="F56" s="27"/>
      <c r="G56" s="28"/>
      <c r="H56" s="38"/>
      <c r="I56" s="25"/>
      <c r="J56" s="25"/>
    </row>
    <row r="57" spans="1:10" x14ac:dyDescent="0.25">
      <c r="A57" s="3"/>
      <c r="B57" s="22"/>
      <c r="C57" s="23" t="s">
        <v>103</v>
      </c>
      <c r="D57" s="24" t="s">
        <v>104</v>
      </c>
      <c r="E57" s="25"/>
      <c r="F57" s="27"/>
      <c r="G57" s="28"/>
      <c r="H57" s="38"/>
      <c r="I57" s="25"/>
      <c r="J57" s="25"/>
    </row>
    <row r="58" spans="1:10" ht="45" x14ac:dyDescent="0.25">
      <c r="A58" s="3"/>
      <c r="B58" s="22"/>
      <c r="C58" s="23" t="s">
        <v>105</v>
      </c>
      <c r="D58" s="24" t="s">
        <v>106</v>
      </c>
      <c r="E58" s="25"/>
      <c r="F58" s="27"/>
      <c r="G58" s="28"/>
      <c r="H58" s="38"/>
      <c r="I58" s="25"/>
      <c r="J58" s="25"/>
    </row>
    <row r="59" spans="1:10" s="21" customFormat="1" ht="18" x14ac:dyDescent="0.25">
      <c r="A59" s="17"/>
      <c r="B59" s="18" t="s">
        <v>107</v>
      </c>
      <c r="C59" s="18"/>
      <c r="D59" s="19" t="s">
        <v>108</v>
      </c>
      <c r="E59" s="20">
        <f>E60+E61+E62+E63+E64+E65+E66</f>
        <v>7000000</v>
      </c>
      <c r="F59" s="42">
        <f>F60+F61+F62+F63+F64+F65+F66</f>
        <v>7076000</v>
      </c>
      <c r="G59" s="55"/>
      <c r="H59" s="46"/>
      <c r="I59" s="42">
        <f>I60+I61+I62+I63+I64+I65+I66</f>
        <v>6461000</v>
      </c>
      <c r="J59" s="42">
        <f>J60+J61+J62+J63+J64+J65+J66</f>
        <v>-615000</v>
      </c>
    </row>
    <row r="60" spans="1:10" x14ac:dyDescent="0.25">
      <c r="A60" s="3"/>
      <c r="B60" s="22"/>
      <c r="C60" s="23" t="s">
        <v>109</v>
      </c>
      <c r="D60" s="24" t="s">
        <v>110</v>
      </c>
      <c r="E60" s="25">
        <v>2700000</v>
      </c>
      <c r="F60" s="27">
        <v>2700000</v>
      </c>
      <c r="G60" s="28">
        <v>222054</v>
      </c>
      <c r="H60" s="38"/>
      <c r="I60" s="25">
        <v>2500000</v>
      </c>
      <c r="J60" s="25">
        <f>I60-F60</f>
        <v>-200000</v>
      </c>
    </row>
    <row r="61" spans="1:10" x14ac:dyDescent="0.25">
      <c r="A61" s="3"/>
      <c r="B61" s="22"/>
      <c r="C61" s="23" t="s">
        <v>111</v>
      </c>
      <c r="D61" s="24" t="s">
        <v>112</v>
      </c>
      <c r="E61" s="25">
        <v>2474700</v>
      </c>
      <c r="F61" s="27">
        <v>2474700</v>
      </c>
      <c r="G61" s="28">
        <v>433661.26000000024</v>
      </c>
      <c r="H61" s="38"/>
      <c r="I61" s="25">
        <v>2074700</v>
      </c>
      <c r="J61" s="25">
        <f t="shared" ref="J61:J69" si="4">I61-F61</f>
        <v>-400000</v>
      </c>
    </row>
    <row r="62" spans="1:10" x14ac:dyDescent="0.25">
      <c r="A62" s="3"/>
      <c r="B62" s="22"/>
      <c r="C62" s="23" t="s">
        <v>113</v>
      </c>
      <c r="D62" s="24" t="s">
        <v>114</v>
      </c>
      <c r="E62" s="25">
        <v>413300</v>
      </c>
      <c r="F62" s="27">
        <v>413300</v>
      </c>
      <c r="G62" s="28">
        <v>6369.4499999999534</v>
      </c>
      <c r="H62" s="38"/>
      <c r="I62" s="25">
        <v>408300</v>
      </c>
      <c r="J62" s="25">
        <f t="shared" si="4"/>
        <v>-5000</v>
      </c>
    </row>
    <row r="63" spans="1:10" ht="45" x14ac:dyDescent="0.25">
      <c r="A63" s="3"/>
      <c r="B63" s="22"/>
      <c r="C63" s="23" t="s">
        <v>115</v>
      </c>
      <c r="D63" s="24" t="s">
        <v>116</v>
      </c>
      <c r="E63" s="25">
        <v>491500</v>
      </c>
      <c r="F63" s="27">
        <v>367500</v>
      </c>
      <c r="G63" s="28"/>
      <c r="H63" s="38"/>
      <c r="I63" s="25">
        <v>357500</v>
      </c>
      <c r="J63" s="25">
        <f t="shared" si="4"/>
        <v>-10000</v>
      </c>
    </row>
    <row r="64" spans="1:10" ht="30" x14ac:dyDescent="0.25">
      <c r="A64" s="3"/>
      <c r="B64" s="22"/>
      <c r="C64" s="23" t="s">
        <v>117</v>
      </c>
      <c r="D64" s="24" t="s">
        <v>118</v>
      </c>
      <c r="E64" s="25">
        <v>800000</v>
      </c>
      <c r="F64" s="27">
        <v>800000</v>
      </c>
      <c r="G64" s="28">
        <v>55209.599999999977</v>
      </c>
      <c r="H64" s="38"/>
      <c r="I64" s="25">
        <v>800000</v>
      </c>
      <c r="J64" s="25"/>
    </row>
    <row r="65" spans="1:10" x14ac:dyDescent="0.25">
      <c r="A65" s="3"/>
      <c r="B65" s="22"/>
      <c r="C65" s="23" t="s">
        <v>119</v>
      </c>
      <c r="D65" s="24" t="s">
        <v>120</v>
      </c>
      <c r="E65" s="25">
        <v>50500</v>
      </c>
      <c r="F65" s="27">
        <v>94500</v>
      </c>
      <c r="G65" s="28"/>
      <c r="H65" s="38"/>
      <c r="I65" s="25">
        <v>94500</v>
      </c>
      <c r="J65" s="25"/>
    </row>
    <row r="66" spans="1:10" x14ac:dyDescent="0.25">
      <c r="A66" s="3"/>
      <c r="B66" s="22"/>
      <c r="C66" s="23" t="s">
        <v>121</v>
      </c>
      <c r="D66" s="24" t="s">
        <v>122</v>
      </c>
      <c r="E66" s="25">
        <v>70000</v>
      </c>
      <c r="F66" s="27">
        <f>F67+F68+F69</f>
        <v>226000</v>
      </c>
      <c r="G66" s="28">
        <v>18344.360000000015</v>
      </c>
      <c r="H66" s="38"/>
      <c r="I66" s="25">
        <v>226000</v>
      </c>
      <c r="J66" s="25"/>
    </row>
    <row r="67" spans="1:10" x14ac:dyDescent="0.25">
      <c r="A67" s="3"/>
      <c r="B67" s="22"/>
      <c r="C67" s="23"/>
      <c r="D67" s="24" t="s">
        <v>123</v>
      </c>
      <c r="E67" s="25">
        <v>34000</v>
      </c>
      <c r="F67" s="27">
        <v>34000</v>
      </c>
      <c r="G67" s="28"/>
      <c r="H67" s="38"/>
      <c r="I67" s="25">
        <v>34000</v>
      </c>
      <c r="J67" s="25"/>
    </row>
    <row r="68" spans="1:10" ht="60" x14ac:dyDescent="0.25">
      <c r="A68" s="3"/>
      <c r="B68" s="22"/>
      <c r="C68" s="23"/>
      <c r="D68" s="24" t="s">
        <v>124</v>
      </c>
      <c r="E68" s="25">
        <v>36000</v>
      </c>
      <c r="F68" s="27">
        <v>42000</v>
      </c>
      <c r="G68" s="28">
        <v>0</v>
      </c>
      <c r="H68" s="38"/>
      <c r="I68" s="25">
        <v>42000</v>
      </c>
      <c r="J68" s="25"/>
    </row>
    <row r="69" spans="1:10" x14ac:dyDescent="0.25">
      <c r="A69" s="3"/>
      <c r="B69" s="22"/>
      <c r="C69" s="23"/>
      <c r="D69" s="24" t="s">
        <v>125</v>
      </c>
      <c r="E69" s="25"/>
      <c r="F69" s="27">
        <v>150000</v>
      </c>
      <c r="G69" s="28"/>
      <c r="H69" s="38"/>
      <c r="I69" s="25">
        <v>150000</v>
      </c>
      <c r="J69" s="25"/>
    </row>
    <row r="70" spans="1:10" s="21" customFormat="1" ht="18" x14ac:dyDescent="0.25">
      <c r="A70" s="17"/>
      <c r="B70" s="18" t="s">
        <v>126</v>
      </c>
      <c r="C70" s="18"/>
      <c r="D70" s="19" t="s">
        <v>127</v>
      </c>
      <c r="E70" s="20">
        <f>E71+E72+E73+E74+E75+E76</f>
        <v>5000000</v>
      </c>
      <c r="F70" s="42">
        <f>F71+F72+F73+F74+F75+F76</f>
        <v>5000000</v>
      </c>
      <c r="G70" s="55"/>
      <c r="H70" s="46"/>
      <c r="I70" s="20"/>
      <c r="J70" s="20"/>
    </row>
    <row r="71" spans="1:10" ht="45" x14ac:dyDescent="0.25">
      <c r="A71" s="3"/>
      <c r="B71" s="22"/>
      <c r="C71" s="23" t="s">
        <v>128</v>
      </c>
      <c r="D71" s="24" t="s">
        <v>129</v>
      </c>
      <c r="E71" s="25">
        <v>890000</v>
      </c>
      <c r="F71" s="27">
        <v>890000</v>
      </c>
      <c r="G71" s="28">
        <v>88997.820000000065</v>
      </c>
      <c r="H71" s="38"/>
      <c r="I71" s="25"/>
      <c r="J71" s="25"/>
    </row>
    <row r="72" spans="1:10" ht="45" x14ac:dyDescent="0.25">
      <c r="A72" s="3"/>
      <c r="B72" s="22"/>
      <c r="C72" s="23" t="s">
        <v>130</v>
      </c>
      <c r="D72" s="24" t="s">
        <v>131</v>
      </c>
      <c r="E72" s="25">
        <v>2772800</v>
      </c>
      <c r="F72" s="27">
        <v>2772800</v>
      </c>
      <c r="G72" s="28">
        <v>6771.7099999999627</v>
      </c>
      <c r="H72" s="38"/>
      <c r="I72" s="25"/>
      <c r="J72" s="25"/>
    </row>
    <row r="73" spans="1:10" x14ac:dyDescent="0.25">
      <c r="A73" s="3"/>
      <c r="B73" s="22"/>
      <c r="C73" s="23" t="s">
        <v>132</v>
      </c>
      <c r="D73" s="24" t="s">
        <v>133</v>
      </c>
      <c r="E73" s="25">
        <v>881200</v>
      </c>
      <c r="F73" s="27">
        <v>881200</v>
      </c>
      <c r="G73" s="28">
        <v>81785.940000000061</v>
      </c>
      <c r="H73" s="38"/>
      <c r="I73" s="25"/>
      <c r="J73" s="25"/>
    </row>
    <row r="74" spans="1:10" ht="30" x14ac:dyDescent="0.25">
      <c r="A74" s="3"/>
      <c r="B74" s="22"/>
      <c r="C74" s="23" t="s">
        <v>134</v>
      </c>
      <c r="D74" s="24" t="s">
        <v>135</v>
      </c>
      <c r="E74" s="25">
        <v>36000</v>
      </c>
      <c r="F74" s="27">
        <v>36000</v>
      </c>
      <c r="G74" s="28">
        <v>0</v>
      </c>
      <c r="H74" s="38"/>
      <c r="I74" s="25"/>
      <c r="J74" s="25"/>
    </row>
    <row r="75" spans="1:10" x14ac:dyDescent="0.25">
      <c r="A75" s="3"/>
      <c r="B75" s="22"/>
      <c r="C75" s="23" t="s">
        <v>136</v>
      </c>
      <c r="D75" s="24" t="s">
        <v>137</v>
      </c>
      <c r="E75" s="25">
        <v>120000</v>
      </c>
      <c r="F75" s="27">
        <v>120000</v>
      </c>
      <c r="G75" s="28">
        <v>-10000</v>
      </c>
      <c r="H75" s="38"/>
      <c r="I75" s="25"/>
      <c r="J75" s="25"/>
    </row>
    <row r="76" spans="1:10" ht="30" x14ac:dyDescent="0.25">
      <c r="A76" s="3"/>
      <c r="B76" s="22"/>
      <c r="C76" s="23" t="s">
        <v>138</v>
      </c>
      <c r="D76" s="24" t="s">
        <v>139</v>
      </c>
      <c r="E76" s="25">
        <v>300000</v>
      </c>
      <c r="F76" s="27">
        <v>300000</v>
      </c>
      <c r="G76" s="28">
        <v>38812.720000000001</v>
      </c>
      <c r="H76" s="38"/>
      <c r="I76" s="25"/>
      <c r="J76" s="25"/>
    </row>
    <row r="77" spans="1:10" s="21" customFormat="1" ht="18" x14ac:dyDescent="0.25">
      <c r="A77" s="17"/>
      <c r="B77" s="18" t="s">
        <v>140</v>
      </c>
      <c r="C77" s="18"/>
      <c r="D77" s="19" t="s">
        <v>141</v>
      </c>
      <c r="E77" s="20">
        <f>E78+E79+E80+E81+E82</f>
        <v>400000</v>
      </c>
      <c r="F77" s="42">
        <f>F78+F79+F80+F81+F82</f>
        <v>400000</v>
      </c>
      <c r="G77" s="55"/>
      <c r="H77" s="46"/>
      <c r="I77" s="42">
        <f>I78+I79+I80+I81+I82</f>
        <v>365000</v>
      </c>
      <c r="J77" s="42">
        <f>J78+J79+J80+J81+J82</f>
        <v>-35000</v>
      </c>
    </row>
    <row r="78" spans="1:10" x14ac:dyDescent="0.25">
      <c r="A78" s="3"/>
      <c r="B78" s="22"/>
      <c r="C78" s="23" t="s">
        <v>142</v>
      </c>
      <c r="D78" s="24" t="s">
        <v>143</v>
      </c>
      <c r="E78" s="25">
        <v>100000</v>
      </c>
      <c r="F78" s="27">
        <v>100000</v>
      </c>
      <c r="G78" s="28">
        <v>500</v>
      </c>
      <c r="H78" s="38"/>
      <c r="I78" s="25">
        <v>100000</v>
      </c>
      <c r="J78" s="25"/>
    </row>
    <row r="79" spans="1:10" ht="30" x14ac:dyDescent="0.25">
      <c r="A79" s="3"/>
      <c r="B79" s="22"/>
      <c r="C79" s="23" t="s">
        <v>144</v>
      </c>
      <c r="D79" s="24" t="s">
        <v>145</v>
      </c>
      <c r="E79" s="25">
        <v>65000</v>
      </c>
      <c r="F79" s="27">
        <v>65000</v>
      </c>
      <c r="G79" s="28">
        <v>0</v>
      </c>
      <c r="H79" s="38"/>
      <c r="I79" s="25">
        <v>65000</v>
      </c>
      <c r="J79" s="25"/>
    </row>
    <row r="80" spans="1:10" x14ac:dyDescent="0.25">
      <c r="A80" s="3"/>
      <c r="B80" s="22"/>
      <c r="C80" s="23" t="s">
        <v>146</v>
      </c>
      <c r="D80" s="24" t="s">
        <v>147</v>
      </c>
      <c r="E80" s="25">
        <v>60000</v>
      </c>
      <c r="F80" s="27">
        <v>60000</v>
      </c>
      <c r="G80" s="28">
        <v>12226</v>
      </c>
      <c r="H80" s="38"/>
      <c r="I80" s="25">
        <v>60000</v>
      </c>
      <c r="J80" s="25"/>
    </row>
    <row r="81" spans="1:10" x14ac:dyDescent="0.25">
      <c r="A81" s="3"/>
      <c r="B81" s="22"/>
      <c r="C81" s="23" t="s">
        <v>148</v>
      </c>
      <c r="D81" s="24" t="s">
        <v>149</v>
      </c>
      <c r="E81" s="25">
        <v>100000</v>
      </c>
      <c r="F81" s="27">
        <v>100000</v>
      </c>
      <c r="G81" s="28">
        <v>22224</v>
      </c>
      <c r="H81" s="38"/>
      <c r="I81" s="25">
        <v>100000</v>
      </c>
      <c r="J81" s="25"/>
    </row>
    <row r="82" spans="1:10" x14ac:dyDescent="0.25">
      <c r="A82" s="3"/>
      <c r="B82" s="22"/>
      <c r="C82" s="23" t="s">
        <v>150</v>
      </c>
      <c r="D82" s="24" t="s">
        <v>151</v>
      </c>
      <c r="E82" s="25">
        <v>75000</v>
      </c>
      <c r="F82" s="27">
        <v>75000</v>
      </c>
      <c r="G82" s="28">
        <v>55530</v>
      </c>
      <c r="H82" s="38"/>
      <c r="I82" s="25">
        <v>40000</v>
      </c>
      <c r="J82" s="25">
        <f t="shared" ref="J79:J82" si="5">I82-F82</f>
        <v>-35000</v>
      </c>
    </row>
    <row r="83" spans="1:10" s="21" customFormat="1" ht="18" x14ac:dyDescent="0.25">
      <c r="A83" s="17"/>
      <c r="B83" s="18" t="s">
        <v>152</v>
      </c>
      <c r="C83" s="18"/>
      <c r="D83" s="19" t="s">
        <v>153</v>
      </c>
      <c r="E83" s="20">
        <f>E84+E85+E86+E87</f>
        <v>21300000</v>
      </c>
      <c r="F83" s="42">
        <f>F84+F85+F86+F87</f>
        <v>16300000</v>
      </c>
      <c r="G83" s="55"/>
      <c r="H83" s="46"/>
      <c r="I83" s="20"/>
      <c r="J83" s="20"/>
    </row>
    <row r="84" spans="1:10" x14ac:dyDescent="0.25">
      <c r="A84" s="3"/>
      <c r="B84" s="22"/>
      <c r="C84" s="22" t="s">
        <v>154</v>
      </c>
      <c r="D84" s="24" t="s">
        <v>155</v>
      </c>
      <c r="E84" s="25">
        <v>680000</v>
      </c>
      <c r="F84" s="27">
        <f>E84</f>
        <v>680000</v>
      </c>
      <c r="G84" s="28">
        <v>125699</v>
      </c>
      <c r="H84" s="38"/>
      <c r="I84" s="25"/>
      <c r="J84" s="25"/>
    </row>
    <row r="85" spans="1:10" x14ac:dyDescent="0.25">
      <c r="A85" s="3"/>
      <c r="B85" s="22"/>
      <c r="C85" s="23" t="s">
        <v>156</v>
      </c>
      <c r="D85" s="24" t="s">
        <v>157</v>
      </c>
      <c r="E85" s="25">
        <v>13500000</v>
      </c>
      <c r="F85" s="27">
        <f>E85-5000000</f>
        <v>8500000</v>
      </c>
      <c r="G85" s="28">
        <v>3694577.01</v>
      </c>
      <c r="H85" s="38"/>
      <c r="I85" s="25"/>
      <c r="J85" s="25"/>
    </row>
    <row r="86" spans="1:10" ht="30" x14ac:dyDescent="0.25">
      <c r="A86" s="3"/>
      <c r="B86" s="22"/>
      <c r="C86" s="23" t="s">
        <v>158</v>
      </c>
      <c r="D86" s="24" t="s">
        <v>159</v>
      </c>
      <c r="E86" s="25">
        <v>6000000</v>
      </c>
      <c r="F86" s="27">
        <f>E86</f>
        <v>6000000</v>
      </c>
      <c r="G86" s="28">
        <v>4463064.5</v>
      </c>
      <c r="H86" s="38"/>
      <c r="I86" s="25"/>
      <c r="J86" s="25"/>
    </row>
    <row r="87" spans="1:10" x14ac:dyDescent="0.25">
      <c r="A87" s="3"/>
      <c r="B87" s="22"/>
      <c r="C87" s="23" t="s">
        <v>160</v>
      </c>
      <c r="D87" s="24" t="s">
        <v>161</v>
      </c>
      <c r="E87" s="25">
        <v>1120000</v>
      </c>
      <c r="F87" s="27">
        <f>E87</f>
        <v>1120000</v>
      </c>
      <c r="G87" s="28">
        <v>0</v>
      </c>
      <c r="H87" s="38"/>
      <c r="I87" s="25"/>
      <c r="J87" s="25"/>
    </row>
    <row r="88" spans="1:10" ht="36" x14ac:dyDescent="0.25">
      <c r="A88" s="3"/>
      <c r="B88" s="9" t="s">
        <v>162</v>
      </c>
      <c r="C88" s="10"/>
      <c r="D88" s="11" t="s">
        <v>163</v>
      </c>
      <c r="E88" s="12"/>
      <c r="F88" s="40"/>
      <c r="G88" s="53"/>
      <c r="H88" s="45"/>
      <c r="I88" s="12"/>
      <c r="J88" s="12"/>
    </row>
    <row r="89" spans="1:10" s="21" customFormat="1" ht="18" x14ac:dyDescent="0.25">
      <c r="A89" s="17"/>
      <c r="B89" s="18" t="s">
        <v>164</v>
      </c>
      <c r="C89" s="18"/>
      <c r="D89" s="19" t="s">
        <v>165</v>
      </c>
      <c r="E89" s="20">
        <f>E90+E91+E92+E93+E94+E95+E96</f>
        <v>15000000</v>
      </c>
      <c r="F89" s="42">
        <f>F90+F91+F92+F93+F94+F95+F96</f>
        <v>15302500</v>
      </c>
      <c r="G89" s="55"/>
      <c r="H89" s="46"/>
      <c r="I89" s="20"/>
      <c r="J89" s="20"/>
    </row>
    <row r="90" spans="1:10" x14ac:dyDescent="0.25">
      <c r="A90" s="3"/>
      <c r="B90" s="22"/>
      <c r="C90" s="23" t="s">
        <v>166</v>
      </c>
      <c r="D90" s="24" t="s">
        <v>167</v>
      </c>
      <c r="E90" s="25">
        <v>2865300</v>
      </c>
      <c r="F90" s="27">
        <v>2865300</v>
      </c>
      <c r="G90" s="28">
        <v>12</v>
      </c>
      <c r="H90" s="38"/>
      <c r="I90" s="25"/>
      <c r="J90" s="25"/>
    </row>
    <row r="91" spans="1:10" x14ac:dyDescent="0.25">
      <c r="A91" s="3"/>
      <c r="B91" s="22"/>
      <c r="C91" s="23" t="s">
        <v>166</v>
      </c>
      <c r="D91" s="24" t="s">
        <v>168</v>
      </c>
      <c r="E91" s="25">
        <v>70100</v>
      </c>
      <c r="F91" s="27">
        <v>70100</v>
      </c>
      <c r="G91" s="28">
        <v>-4</v>
      </c>
      <c r="H91" s="38"/>
      <c r="I91" s="25"/>
      <c r="J91" s="25"/>
    </row>
    <row r="92" spans="1:10" x14ac:dyDescent="0.25">
      <c r="A92" s="3"/>
      <c r="B92" s="22"/>
      <c r="C92" s="23" t="s">
        <v>166</v>
      </c>
      <c r="D92" s="24" t="s">
        <v>169</v>
      </c>
      <c r="E92" s="25">
        <v>151000</v>
      </c>
      <c r="F92" s="27">
        <v>151000</v>
      </c>
      <c r="G92" s="28">
        <v>13036.299999999988</v>
      </c>
      <c r="H92" s="38"/>
      <c r="I92" s="25"/>
      <c r="J92" s="25"/>
    </row>
    <row r="93" spans="1:10" x14ac:dyDescent="0.25">
      <c r="A93" s="3"/>
      <c r="B93" s="22"/>
      <c r="C93" s="23" t="s">
        <v>170</v>
      </c>
      <c r="D93" s="24" t="s">
        <v>171</v>
      </c>
      <c r="E93" s="25">
        <v>662300</v>
      </c>
      <c r="F93" s="27">
        <v>662300</v>
      </c>
      <c r="G93" s="28">
        <v>20</v>
      </c>
      <c r="H93" s="38"/>
      <c r="I93" s="25"/>
      <c r="J93" s="25"/>
    </row>
    <row r="94" spans="1:10" x14ac:dyDescent="0.25">
      <c r="A94" s="3"/>
      <c r="B94" s="22"/>
      <c r="C94" s="23" t="s">
        <v>172</v>
      </c>
      <c r="D94" s="24" t="s">
        <v>173</v>
      </c>
      <c r="E94" s="25">
        <v>96800</v>
      </c>
      <c r="F94" s="27">
        <v>232200</v>
      </c>
      <c r="G94" s="28">
        <v>0</v>
      </c>
      <c r="H94" s="38"/>
      <c r="I94" s="25"/>
      <c r="J94" s="25"/>
    </row>
    <row r="95" spans="1:10" x14ac:dyDescent="0.25">
      <c r="A95" s="3"/>
      <c r="B95" s="22"/>
      <c r="C95" s="23" t="s">
        <v>174</v>
      </c>
      <c r="D95" s="24" t="s">
        <v>175</v>
      </c>
      <c r="E95" s="25">
        <v>10614500</v>
      </c>
      <c r="F95" s="27">
        <v>10781600</v>
      </c>
      <c r="G95" s="28">
        <v>-1287243.8100000005</v>
      </c>
      <c r="H95" s="38"/>
      <c r="I95" s="25"/>
      <c r="J95" s="25"/>
    </row>
    <row r="96" spans="1:10" ht="30" x14ac:dyDescent="0.25">
      <c r="A96" s="3"/>
      <c r="B96" s="22"/>
      <c r="C96" s="23" t="s">
        <v>176</v>
      </c>
      <c r="D96" s="24" t="s">
        <v>177</v>
      </c>
      <c r="E96" s="25">
        <v>540000</v>
      </c>
      <c r="F96" s="27">
        <v>540000</v>
      </c>
      <c r="G96" s="28">
        <v>-460</v>
      </c>
      <c r="H96" s="38"/>
      <c r="I96" s="25"/>
      <c r="J96" s="25"/>
    </row>
    <row r="97" spans="1:10" s="21" customFormat="1" ht="18" x14ac:dyDescent="0.25">
      <c r="A97" s="17"/>
      <c r="B97" s="18" t="s">
        <v>178</v>
      </c>
      <c r="C97" s="18"/>
      <c r="D97" s="19" t="s">
        <v>179</v>
      </c>
      <c r="E97" s="20">
        <f>E98+E99+E100+E101+E102</f>
        <v>8100000</v>
      </c>
      <c r="F97" s="42">
        <f>F98+F99+F100+F101+F102</f>
        <v>8100000</v>
      </c>
      <c r="G97" s="55"/>
      <c r="H97" s="46"/>
      <c r="I97" s="42">
        <f>I98+I99+I100+I101+I102</f>
        <v>9151300</v>
      </c>
      <c r="J97" s="42">
        <f>J98+J99+J100+J101+J102</f>
        <v>1051300</v>
      </c>
    </row>
    <row r="98" spans="1:10" x14ac:dyDescent="0.25">
      <c r="A98" s="3"/>
      <c r="B98" s="22"/>
      <c r="C98" s="23" t="s">
        <v>180</v>
      </c>
      <c r="D98" s="24" t="s">
        <v>181</v>
      </c>
      <c r="E98" s="25">
        <v>800000</v>
      </c>
      <c r="F98" s="27">
        <v>800000</v>
      </c>
      <c r="G98" s="28">
        <v>-118242.6399999999</v>
      </c>
      <c r="H98" s="38"/>
      <c r="I98" s="25">
        <v>920000</v>
      </c>
      <c r="J98" s="25">
        <f>I98-F98</f>
        <v>120000</v>
      </c>
    </row>
    <row r="99" spans="1:10" x14ac:dyDescent="0.25">
      <c r="A99" s="3"/>
      <c r="B99" s="22"/>
      <c r="C99" s="23" t="s">
        <v>182</v>
      </c>
      <c r="D99" s="24" t="s">
        <v>183</v>
      </c>
      <c r="E99" s="25">
        <v>794000</v>
      </c>
      <c r="F99" s="27">
        <v>794000</v>
      </c>
      <c r="G99" s="28">
        <v>-81287.850000000093</v>
      </c>
      <c r="H99" s="38"/>
      <c r="I99" s="25">
        <v>875300</v>
      </c>
      <c r="J99" s="25">
        <f t="shared" ref="J99:J102" si="6">I99-F99</f>
        <v>81300</v>
      </c>
    </row>
    <row r="100" spans="1:10" ht="30" x14ac:dyDescent="0.25">
      <c r="A100" s="3"/>
      <c r="B100" s="22"/>
      <c r="C100" s="23" t="s">
        <v>184</v>
      </c>
      <c r="D100" s="24" t="s">
        <v>185</v>
      </c>
      <c r="E100" s="25">
        <v>6050200</v>
      </c>
      <c r="F100" s="27">
        <v>6050200</v>
      </c>
      <c r="G100" s="28">
        <v>-737588.48999999836</v>
      </c>
      <c r="H100" s="38"/>
      <c r="I100" s="25">
        <v>6900200</v>
      </c>
      <c r="J100" s="25">
        <f t="shared" si="6"/>
        <v>850000</v>
      </c>
    </row>
    <row r="101" spans="1:10" x14ac:dyDescent="0.25">
      <c r="A101" s="3"/>
      <c r="B101" s="22"/>
      <c r="C101" s="23" t="s">
        <v>186</v>
      </c>
      <c r="D101" s="24" t="s">
        <v>187</v>
      </c>
      <c r="E101" s="25">
        <v>251800</v>
      </c>
      <c r="F101" s="27">
        <v>251800</v>
      </c>
      <c r="G101" s="28">
        <v>156800</v>
      </c>
      <c r="H101" s="38"/>
      <c r="I101" s="25">
        <v>251800</v>
      </c>
      <c r="J101" s="25"/>
    </row>
    <row r="102" spans="1:10" ht="30" x14ac:dyDescent="0.25">
      <c r="A102" s="3"/>
      <c r="B102" s="22"/>
      <c r="C102" s="23" t="s">
        <v>188</v>
      </c>
      <c r="D102" s="24" t="s">
        <v>189</v>
      </c>
      <c r="E102" s="25">
        <v>204000</v>
      </c>
      <c r="F102" s="27">
        <v>204000</v>
      </c>
      <c r="G102" s="28">
        <v>0</v>
      </c>
      <c r="H102" s="38"/>
      <c r="I102" s="25">
        <v>204000</v>
      </c>
      <c r="J102" s="25"/>
    </row>
    <row r="103" spans="1:10" s="21" customFormat="1" ht="18" x14ac:dyDescent="0.25">
      <c r="A103" s="17"/>
      <c r="B103" s="18" t="s">
        <v>190</v>
      </c>
      <c r="C103" s="18"/>
      <c r="D103" s="19" t="s">
        <v>191</v>
      </c>
      <c r="E103" s="20">
        <f>E104+E105</f>
        <v>2000000</v>
      </c>
      <c r="F103" s="42">
        <f>F104+F105</f>
        <v>1697500</v>
      </c>
      <c r="G103" s="55">
        <v>391.45999999972992</v>
      </c>
      <c r="H103" s="46"/>
      <c r="I103" s="20">
        <v>0</v>
      </c>
      <c r="J103" s="20"/>
    </row>
    <row r="104" spans="1:10" ht="30" x14ac:dyDescent="0.25">
      <c r="A104" s="3"/>
      <c r="B104" s="22"/>
      <c r="C104" s="23" t="s">
        <v>192</v>
      </c>
      <c r="D104" s="24" t="s">
        <v>193</v>
      </c>
      <c r="E104" s="25">
        <v>1274000</v>
      </c>
      <c r="F104" s="27">
        <v>1697500</v>
      </c>
      <c r="G104" s="35"/>
      <c r="H104" s="48"/>
      <c r="I104" s="58"/>
      <c r="J104" s="58"/>
    </row>
    <row r="105" spans="1:10" ht="30" x14ac:dyDescent="0.25">
      <c r="A105" s="3"/>
      <c r="B105" s="22"/>
      <c r="C105" s="23" t="s">
        <v>194</v>
      </c>
      <c r="D105" s="24" t="s">
        <v>195</v>
      </c>
      <c r="E105" s="25">
        <v>726000</v>
      </c>
      <c r="F105" s="27">
        <v>0</v>
      </c>
      <c r="G105" s="35"/>
      <c r="H105" s="48"/>
      <c r="I105" s="25"/>
      <c r="J105" s="25"/>
    </row>
    <row r="106" spans="1:10" s="21" customFormat="1" ht="18" x14ac:dyDescent="0.25">
      <c r="A106" s="17"/>
      <c r="B106" s="18" t="s">
        <v>196</v>
      </c>
      <c r="C106" s="18"/>
      <c r="D106" s="19" t="s">
        <v>197</v>
      </c>
      <c r="E106" s="20">
        <f>E107+E108+E109+E110+E111+E112+E113</f>
        <v>32000000</v>
      </c>
      <c r="F106" s="42">
        <f>F107+F108+F109+F110+F111+F112+F113</f>
        <v>32000000</v>
      </c>
      <c r="G106" s="55"/>
      <c r="H106" s="46"/>
      <c r="I106" s="20"/>
      <c r="J106" s="20"/>
    </row>
    <row r="107" spans="1:10" x14ac:dyDescent="0.25">
      <c r="A107" s="3"/>
      <c r="B107" s="22"/>
      <c r="C107" s="23" t="s">
        <v>198</v>
      </c>
      <c r="D107" s="24" t="s">
        <v>199</v>
      </c>
      <c r="E107" s="25">
        <v>12100000</v>
      </c>
      <c r="F107" s="27">
        <v>12100000</v>
      </c>
      <c r="G107" s="28">
        <v>-966040</v>
      </c>
      <c r="H107" s="38"/>
      <c r="I107" s="25"/>
      <c r="J107" s="25"/>
    </row>
    <row r="108" spans="1:10" x14ac:dyDescent="0.25">
      <c r="A108" s="3"/>
      <c r="B108" s="22"/>
      <c r="C108" s="23" t="s">
        <v>200</v>
      </c>
      <c r="D108" s="24" t="s">
        <v>201</v>
      </c>
      <c r="E108" s="25">
        <v>160000</v>
      </c>
      <c r="F108" s="27">
        <v>160000</v>
      </c>
      <c r="G108" s="28">
        <v>44742.520000000004</v>
      </c>
      <c r="H108" s="38"/>
      <c r="I108" s="25"/>
      <c r="J108" s="25"/>
    </row>
    <row r="109" spans="1:10" ht="30" x14ac:dyDescent="0.25">
      <c r="A109" s="3"/>
      <c r="B109" s="22"/>
      <c r="C109" s="23" t="s">
        <v>202</v>
      </c>
      <c r="D109" s="24" t="s">
        <v>203</v>
      </c>
      <c r="E109" s="25">
        <v>17923000</v>
      </c>
      <c r="F109" s="27">
        <v>17923000</v>
      </c>
      <c r="G109" s="28">
        <v>626008.11999999732</v>
      </c>
      <c r="H109" s="38"/>
      <c r="I109" s="25"/>
      <c r="J109" s="25"/>
    </row>
    <row r="110" spans="1:10" x14ac:dyDescent="0.25">
      <c r="A110" s="3"/>
      <c r="B110" s="22"/>
      <c r="C110" s="23" t="s">
        <v>204</v>
      </c>
      <c r="D110" s="24" t="s">
        <v>205</v>
      </c>
      <c r="E110" s="25">
        <v>700000</v>
      </c>
      <c r="F110" s="27">
        <v>700000</v>
      </c>
      <c r="G110" s="28">
        <v>200000</v>
      </c>
      <c r="H110" s="38"/>
      <c r="I110" s="25"/>
      <c r="J110" s="25"/>
    </row>
    <row r="111" spans="1:10" ht="30" x14ac:dyDescent="0.25">
      <c r="A111" s="3"/>
      <c r="B111" s="22"/>
      <c r="C111" s="23" t="s">
        <v>206</v>
      </c>
      <c r="D111" s="24" t="s">
        <v>207</v>
      </c>
      <c r="E111" s="25">
        <v>847000</v>
      </c>
      <c r="F111" s="27">
        <v>847000</v>
      </c>
      <c r="G111" s="28">
        <v>292870.95999999996</v>
      </c>
      <c r="H111" s="38"/>
      <c r="I111" s="25"/>
      <c r="J111" s="25"/>
    </row>
    <row r="112" spans="1:10" ht="30" x14ac:dyDescent="0.25">
      <c r="A112" s="3"/>
      <c r="B112" s="22"/>
      <c r="C112" s="23" t="s">
        <v>208</v>
      </c>
      <c r="D112" s="24" t="s">
        <v>209</v>
      </c>
      <c r="E112" s="25">
        <v>234000</v>
      </c>
      <c r="F112" s="27">
        <v>234000</v>
      </c>
      <c r="G112" s="28">
        <v>8977.390000000014</v>
      </c>
      <c r="H112" s="38"/>
      <c r="I112" s="25"/>
      <c r="J112" s="25"/>
    </row>
    <row r="113" spans="1:10" x14ac:dyDescent="0.25">
      <c r="A113" s="3"/>
      <c r="B113" s="22"/>
      <c r="C113" s="23" t="s">
        <v>210</v>
      </c>
      <c r="D113" s="24" t="s">
        <v>211</v>
      </c>
      <c r="E113" s="25">
        <v>36000</v>
      </c>
      <c r="F113" s="27">
        <v>36000</v>
      </c>
      <c r="G113" s="28">
        <v>0</v>
      </c>
      <c r="H113" s="38"/>
      <c r="I113" s="25"/>
      <c r="J113" s="25"/>
    </row>
    <row r="114" spans="1:10" s="21" customFormat="1" ht="18" x14ac:dyDescent="0.25">
      <c r="A114" s="17"/>
      <c r="B114" s="18" t="s">
        <v>212</v>
      </c>
      <c r="C114" s="18"/>
      <c r="D114" s="19" t="s">
        <v>213</v>
      </c>
      <c r="E114" s="20">
        <f>E115+E116+E117+E118</f>
        <v>3100000</v>
      </c>
      <c r="F114" s="42">
        <f>F115+F116+F117+F118</f>
        <v>3100000</v>
      </c>
      <c r="G114" s="55"/>
      <c r="H114" s="46"/>
      <c r="I114" s="20"/>
      <c r="J114" s="20"/>
    </row>
    <row r="115" spans="1:10" x14ac:dyDescent="0.25">
      <c r="A115" s="3"/>
      <c r="B115" s="22"/>
      <c r="C115" s="23" t="s">
        <v>214</v>
      </c>
      <c r="D115" s="24" t="s">
        <v>215</v>
      </c>
      <c r="E115" s="25">
        <v>1812000</v>
      </c>
      <c r="F115" s="27">
        <v>1512000</v>
      </c>
      <c r="G115" s="28">
        <v>1304607</v>
      </c>
      <c r="H115" s="38"/>
      <c r="I115" s="25"/>
      <c r="J115" s="25"/>
    </row>
    <row r="116" spans="1:10" x14ac:dyDescent="0.25">
      <c r="A116" s="3"/>
      <c r="B116" s="22"/>
      <c r="C116" s="23" t="s">
        <v>216</v>
      </c>
      <c r="D116" s="24" t="s">
        <v>217</v>
      </c>
      <c r="E116" s="25">
        <v>360000</v>
      </c>
      <c r="F116" s="27">
        <v>660000</v>
      </c>
      <c r="G116" s="28">
        <v>19172.400000000023</v>
      </c>
      <c r="H116" s="38"/>
      <c r="I116" s="25"/>
      <c r="J116" s="25"/>
    </row>
    <row r="117" spans="1:10" x14ac:dyDescent="0.25">
      <c r="A117" s="3"/>
      <c r="B117" s="22"/>
      <c r="C117" s="23" t="s">
        <v>218</v>
      </c>
      <c r="D117" s="24" t="s">
        <v>219</v>
      </c>
      <c r="E117" s="25">
        <v>642000</v>
      </c>
      <c r="F117" s="27">
        <v>642000</v>
      </c>
      <c r="G117" s="28">
        <v>394512.94</v>
      </c>
      <c r="H117" s="38"/>
      <c r="I117" s="25"/>
      <c r="J117" s="25"/>
    </row>
    <row r="118" spans="1:10" ht="30" x14ac:dyDescent="0.25">
      <c r="A118" s="3"/>
      <c r="B118" s="22"/>
      <c r="C118" s="23" t="s">
        <v>220</v>
      </c>
      <c r="D118" s="24" t="s">
        <v>189</v>
      </c>
      <c r="E118" s="25">
        <v>286000</v>
      </c>
      <c r="F118" s="27">
        <v>286000</v>
      </c>
      <c r="G118" s="28">
        <v>0</v>
      </c>
      <c r="H118" s="38"/>
      <c r="I118" s="25"/>
      <c r="J118" s="25"/>
    </row>
    <row r="119" spans="1:10" s="21" customFormat="1" ht="31.5" x14ac:dyDescent="0.25">
      <c r="A119" s="17"/>
      <c r="B119" s="18" t="s">
        <v>221</v>
      </c>
      <c r="C119" s="18"/>
      <c r="D119" s="19" t="s">
        <v>222</v>
      </c>
      <c r="E119" s="20">
        <f>E120+E121+E122+E123+E124+E125+E126+E127+E128+E129+E131</f>
        <v>6000000</v>
      </c>
      <c r="F119" s="42">
        <f>F120+F121+F122+F123+F124+F125+F126+F127+F128+F129+F131</f>
        <v>6000000</v>
      </c>
      <c r="G119" s="55"/>
      <c r="H119" s="46"/>
      <c r="I119" s="20">
        <v>0</v>
      </c>
      <c r="J119" s="20"/>
    </row>
    <row r="120" spans="1:10" ht="30" x14ac:dyDescent="0.25">
      <c r="B120" s="22"/>
      <c r="C120" s="23" t="s">
        <v>223</v>
      </c>
      <c r="D120" s="24" t="s">
        <v>224</v>
      </c>
      <c r="E120" s="25">
        <v>70000</v>
      </c>
      <c r="F120" s="27">
        <v>70000</v>
      </c>
      <c r="G120" s="28">
        <v>940.35999999998603</v>
      </c>
      <c r="H120" s="38"/>
      <c r="I120" s="25"/>
      <c r="J120" s="25"/>
    </row>
    <row r="121" spans="1:10" ht="45" x14ac:dyDescent="0.25">
      <c r="B121" s="22"/>
      <c r="C121" s="23" t="s">
        <v>225</v>
      </c>
      <c r="D121" s="24" t="s">
        <v>226</v>
      </c>
      <c r="E121" s="25">
        <v>200000</v>
      </c>
      <c r="F121" s="27">
        <v>330000</v>
      </c>
      <c r="G121" s="28">
        <v>14939.090000000026</v>
      </c>
      <c r="H121" s="38"/>
      <c r="I121" s="25"/>
      <c r="J121" s="25"/>
    </row>
    <row r="122" spans="1:10" ht="45" x14ac:dyDescent="0.25">
      <c r="B122" s="22"/>
      <c r="C122" s="23" t="s">
        <v>227</v>
      </c>
      <c r="D122" s="24" t="s">
        <v>228</v>
      </c>
      <c r="E122" s="25">
        <v>200000</v>
      </c>
      <c r="F122" s="27">
        <v>200000</v>
      </c>
      <c r="G122" s="28">
        <v>55136.639999999985</v>
      </c>
      <c r="H122" s="38"/>
      <c r="I122" s="25"/>
      <c r="J122" s="25"/>
    </row>
    <row r="123" spans="1:10" ht="30" x14ac:dyDescent="0.25">
      <c r="B123" s="22"/>
      <c r="C123" s="23" t="s">
        <v>229</v>
      </c>
      <c r="D123" s="24" t="s">
        <v>230</v>
      </c>
      <c r="E123" s="25">
        <v>3786500</v>
      </c>
      <c r="F123" s="27">
        <v>3656500</v>
      </c>
      <c r="G123" s="28">
        <v>399581.35000000009</v>
      </c>
      <c r="H123" s="38"/>
      <c r="I123" s="25"/>
      <c r="J123" s="25"/>
    </row>
    <row r="124" spans="1:10" ht="30" x14ac:dyDescent="0.25">
      <c r="B124" s="22"/>
      <c r="C124" s="23" t="s">
        <v>231</v>
      </c>
      <c r="D124" s="24" t="s">
        <v>232</v>
      </c>
      <c r="E124" s="25">
        <v>320000</v>
      </c>
      <c r="F124" s="27">
        <v>320000</v>
      </c>
      <c r="G124" s="28">
        <v>16421.260000000009</v>
      </c>
      <c r="H124" s="38"/>
      <c r="I124" s="25"/>
      <c r="J124" s="25"/>
    </row>
    <row r="125" spans="1:10" ht="30" x14ac:dyDescent="0.25">
      <c r="B125" s="22"/>
      <c r="C125" s="23" t="s">
        <v>233</v>
      </c>
      <c r="D125" s="24" t="s">
        <v>234</v>
      </c>
      <c r="E125" s="25">
        <v>61000</v>
      </c>
      <c r="F125" s="27">
        <v>61000</v>
      </c>
      <c r="G125" s="28">
        <v>2810</v>
      </c>
      <c r="H125" s="38"/>
      <c r="I125" s="25"/>
      <c r="J125" s="25"/>
    </row>
    <row r="126" spans="1:10" ht="45" x14ac:dyDescent="0.25">
      <c r="B126" s="22"/>
      <c r="C126" s="23" t="s">
        <v>235</v>
      </c>
      <c r="D126" s="24" t="s">
        <v>236</v>
      </c>
      <c r="E126" s="25">
        <v>48000</v>
      </c>
      <c r="F126" s="27">
        <v>48000</v>
      </c>
      <c r="G126" s="28">
        <v>48000</v>
      </c>
      <c r="H126" s="38"/>
      <c r="I126" s="25"/>
      <c r="J126" s="25"/>
    </row>
    <row r="127" spans="1:10" ht="30" x14ac:dyDescent="0.25">
      <c r="B127" s="22"/>
      <c r="C127" s="23" t="s">
        <v>237</v>
      </c>
      <c r="D127" s="24" t="s">
        <v>238</v>
      </c>
      <c r="E127" s="25">
        <v>358500</v>
      </c>
      <c r="F127" s="27">
        <v>358500</v>
      </c>
      <c r="G127" s="28">
        <v>5691.320000000007</v>
      </c>
      <c r="H127" s="38"/>
      <c r="I127" s="25"/>
      <c r="J127" s="25"/>
    </row>
    <row r="128" spans="1:10" ht="30" x14ac:dyDescent="0.25">
      <c r="B128" s="22"/>
      <c r="C128" s="23" t="s">
        <v>239</v>
      </c>
      <c r="D128" s="24" t="s">
        <v>240</v>
      </c>
      <c r="E128" s="25">
        <v>521000</v>
      </c>
      <c r="F128" s="27">
        <v>521000</v>
      </c>
      <c r="G128" s="28">
        <v>172407.33999999997</v>
      </c>
      <c r="H128" s="38"/>
      <c r="I128" s="25"/>
      <c r="J128" s="25"/>
    </row>
    <row r="129" spans="1:10" ht="30" x14ac:dyDescent="0.25">
      <c r="B129" s="22"/>
      <c r="C129" s="23" t="s">
        <v>241</v>
      </c>
      <c r="D129" s="24" t="s">
        <v>242</v>
      </c>
      <c r="E129" s="25">
        <v>219000</v>
      </c>
      <c r="F129" s="27">
        <v>219000</v>
      </c>
      <c r="G129" s="28">
        <v>22811.600000000006</v>
      </c>
      <c r="H129" s="38"/>
      <c r="I129" s="25"/>
      <c r="J129" s="25"/>
    </row>
    <row r="130" spans="1:10" ht="30" x14ac:dyDescent="0.25">
      <c r="B130" s="22"/>
      <c r="C130" s="23" t="s">
        <v>243</v>
      </c>
      <c r="D130" s="24" t="s">
        <v>244</v>
      </c>
      <c r="E130" s="25"/>
      <c r="F130" s="27"/>
      <c r="G130" s="28">
        <v>0</v>
      </c>
      <c r="H130" s="38"/>
      <c r="I130" s="25"/>
      <c r="J130" s="25"/>
    </row>
    <row r="131" spans="1:10" s="31" customFormat="1" ht="30" x14ac:dyDescent="0.25">
      <c r="A131" s="30"/>
      <c r="B131" s="22"/>
      <c r="C131" s="23" t="s">
        <v>245</v>
      </c>
      <c r="D131" s="24" t="s">
        <v>246</v>
      </c>
      <c r="E131" s="25">
        <v>216000</v>
      </c>
      <c r="F131" s="27">
        <v>216000</v>
      </c>
      <c r="G131" s="28">
        <v>0</v>
      </c>
      <c r="H131" s="38"/>
      <c r="I131" s="22"/>
      <c r="J131" s="22"/>
    </row>
    <row r="132" spans="1:10" s="21" customFormat="1" ht="31.5" x14ac:dyDescent="0.25">
      <c r="A132" s="17"/>
      <c r="B132" s="18" t="s">
        <v>247</v>
      </c>
      <c r="C132" s="18"/>
      <c r="D132" s="19" t="s">
        <v>248</v>
      </c>
      <c r="E132" s="20">
        <f>E133+E134+E135+E136+E137+E138</f>
        <v>33251000</v>
      </c>
      <c r="F132" s="42">
        <f>F133+F134+F135+F136+F137+F138</f>
        <v>33251000</v>
      </c>
      <c r="G132" s="55"/>
      <c r="H132" s="46"/>
      <c r="I132" s="42">
        <f>I133+I134+I135+I136+I137+I138</f>
        <v>31575300</v>
      </c>
      <c r="J132" s="42">
        <f>J133+J134+J135+J136+J137+J138</f>
        <v>-1675700</v>
      </c>
    </row>
    <row r="133" spans="1:10" ht="30" x14ac:dyDescent="0.25">
      <c r="B133" s="22"/>
      <c r="C133" s="23" t="s">
        <v>249</v>
      </c>
      <c r="D133" s="24" t="s">
        <v>250</v>
      </c>
      <c r="E133" s="25">
        <v>724600</v>
      </c>
      <c r="F133" s="27">
        <v>724600</v>
      </c>
      <c r="G133" s="28">
        <v>4</v>
      </c>
      <c r="H133" s="38"/>
      <c r="I133" s="25">
        <v>724600</v>
      </c>
      <c r="J133" s="25">
        <f>I133-F133</f>
        <v>0</v>
      </c>
    </row>
    <row r="134" spans="1:10" x14ac:dyDescent="0.25">
      <c r="B134" s="22"/>
      <c r="C134" s="23" t="s">
        <v>251</v>
      </c>
      <c r="D134" s="24" t="s">
        <v>252</v>
      </c>
      <c r="E134" s="25">
        <v>8923200</v>
      </c>
      <c r="F134" s="27">
        <v>8923200</v>
      </c>
      <c r="G134" s="28">
        <v>2508145</v>
      </c>
      <c r="H134" s="38"/>
      <c r="I134" s="25">
        <v>7547500</v>
      </c>
      <c r="J134" s="25">
        <f t="shared" ref="J134:J138" si="7">I134-F134</f>
        <v>-1375700</v>
      </c>
    </row>
    <row r="135" spans="1:10" ht="75" x14ac:dyDescent="0.25">
      <c r="B135" s="32"/>
      <c r="C135" s="23" t="s">
        <v>253</v>
      </c>
      <c r="D135" s="33" t="s">
        <v>254</v>
      </c>
      <c r="E135" s="26">
        <v>444200</v>
      </c>
      <c r="F135" s="49">
        <v>444200</v>
      </c>
      <c r="G135" s="28">
        <v>8.0000000016298145E-2</v>
      </c>
      <c r="H135" s="38"/>
      <c r="I135" s="25">
        <v>444200</v>
      </c>
      <c r="J135" s="25"/>
    </row>
    <row r="136" spans="1:10" s="36" customFormat="1" ht="60" x14ac:dyDescent="0.25">
      <c r="A136" s="34"/>
      <c r="B136" s="33"/>
      <c r="C136" s="23" t="s">
        <v>255</v>
      </c>
      <c r="D136" s="33" t="s">
        <v>256</v>
      </c>
      <c r="E136" s="35">
        <v>400000</v>
      </c>
      <c r="F136" s="50">
        <v>400000</v>
      </c>
      <c r="G136" s="28">
        <v>300000.01</v>
      </c>
      <c r="H136" s="38"/>
      <c r="I136" s="25">
        <v>0</v>
      </c>
      <c r="J136" s="25">
        <f t="shared" si="7"/>
        <v>-400000</v>
      </c>
    </row>
    <row r="137" spans="1:10" ht="45" x14ac:dyDescent="0.25">
      <c r="B137" s="33"/>
      <c r="C137" s="23" t="s">
        <v>257</v>
      </c>
      <c r="D137" s="33" t="s">
        <v>258</v>
      </c>
      <c r="E137" s="35">
        <v>8000</v>
      </c>
      <c r="F137" s="50">
        <v>8000</v>
      </c>
      <c r="G137" s="28">
        <v>3813</v>
      </c>
      <c r="H137" s="38"/>
      <c r="I137" s="25">
        <v>8000</v>
      </c>
      <c r="J137" s="25"/>
    </row>
    <row r="138" spans="1:10" s="31" customFormat="1" x14ac:dyDescent="0.25">
      <c r="A138" s="30"/>
      <c r="B138" s="33"/>
      <c r="C138" s="23" t="s">
        <v>259</v>
      </c>
      <c r="D138" s="33" t="s">
        <v>260</v>
      </c>
      <c r="E138" s="29">
        <v>22751000</v>
      </c>
      <c r="F138" s="51">
        <v>22751000</v>
      </c>
      <c r="G138" s="28">
        <v>0</v>
      </c>
      <c r="H138" s="38"/>
      <c r="I138" s="25">
        <v>22851000</v>
      </c>
      <c r="J138" s="25">
        <f t="shared" si="7"/>
        <v>100000</v>
      </c>
    </row>
    <row r="139" spans="1:10" s="21" customFormat="1" ht="18" x14ac:dyDescent="0.25">
      <c r="A139" s="17"/>
      <c r="B139" s="18" t="s">
        <v>261</v>
      </c>
      <c r="C139" s="18"/>
      <c r="D139" s="19" t="s">
        <v>262</v>
      </c>
      <c r="E139" s="20">
        <f>E140+E141+E142+E143</f>
        <v>26000000</v>
      </c>
      <c r="F139" s="42">
        <f>F140+F141+F142+F143</f>
        <v>26000000</v>
      </c>
      <c r="G139" s="55"/>
      <c r="H139" s="46"/>
      <c r="I139" s="20"/>
      <c r="J139" s="20"/>
    </row>
    <row r="140" spans="1:10" s="31" customFormat="1" ht="60" x14ac:dyDescent="0.25">
      <c r="A140" s="34"/>
      <c r="B140" s="35"/>
      <c r="C140" s="23" t="s">
        <v>263</v>
      </c>
      <c r="D140" s="33" t="s">
        <v>264</v>
      </c>
      <c r="E140" s="35">
        <v>19765200</v>
      </c>
      <c r="F140" s="50">
        <v>19765200</v>
      </c>
      <c r="G140" s="28">
        <v>1370458.5500000007</v>
      </c>
      <c r="H140" s="38"/>
      <c r="I140" s="35"/>
      <c r="J140" s="35"/>
    </row>
    <row r="141" spans="1:10" s="31" customFormat="1" ht="30" x14ac:dyDescent="0.25">
      <c r="A141" s="34"/>
      <c r="B141" s="35"/>
      <c r="C141" s="23" t="s">
        <v>265</v>
      </c>
      <c r="D141" s="33" t="s">
        <v>266</v>
      </c>
      <c r="E141" s="35">
        <v>3675600</v>
      </c>
      <c r="F141" s="50">
        <v>3675600</v>
      </c>
      <c r="G141" s="28">
        <v>12</v>
      </c>
      <c r="H141" s="38"/>
      <c r="I141" s="35"/>
      <c r="J141" s="35"/>
    </row>
    <row r="142" spans="1:10" s="31" customFormat="1" ht="30" x14ac:dyDescent="0.25">
      <c r="A142" s="34"/>
      <c r="B142" s="35"/>
      <c r="C142" s="23" t="s">
        <v>267</v>
      </c>
      <c r="D142" s="33" t="s">
        <v>268</v>
      </c>
      <c r="E142" s="35">
        <v>213200</v>
      </c>
      <c r="F142" s="50">
        <v>213200</v>
      </c>
      <c r="G142" s="28">
        <v>34</v>
      </c>
      <c r="H142" s="38"/>
      <c r="I142" s="35"/>
      <c r="J142" s="35"/>
    </row>
    <row r="143" spans="1:10" s="31" customFormat="1" ht="45" x14ac:dyDescent="0.25">
      <c r="A143" s="34"/>
      <c r="B143" s="35"/>
      <c r="C143" s="23" t="s">
        <v>269</v>
      </c>
      <c r="D143" s="33" t="s">
        <v>270</v>
      </c>
      <c r="E143" s="35">
        <v>2346000</v>
      </c>
      <c r="F143" s="50">
        <v>2346000</v>
      </c>
      <c r="G143" s="28">
        <v>228981.21999999974</v>
      </c>
      <c r="H143" s="38"/>
      <c r="I143" s="35"/>
      <c r="J143" s="35"/>
    </row>
    <row r="144" spans="1:10" s="21" customFormat="1" ht="18" x14ac:dyDescent="0.25">
      <c r="A144" s="17"/>
      <c r="B144" s="18" t="s">
        <v>271</v>
      </c>
      <c r="C144" s="18"/>
      <c r="D144" s="19" t="s">
        <v>272</v>
      </c>
      <c r="E144" s="20">
        <f>E145+E146+E147+E148</f>
        <v>20000000</v>
      </c>
      <c r="F144" s="42">
        <f>F145+F146+F147+F148</f>
        <v>25000000</v>
      </c>
      <c r="G144" s="55"/>
      <c r="H144" s="46"/>
      <c r="I144" s="42">
        <f>I145+I146+I147+I148</f>
        <v>26034000</v>
      </c>
      <c r="J144" s="42">
        <f>J145+J146+J147+J148</f>
        <v>1034000</v>
      </c>
    </row>
    <row r="145" spans="1:10" s="31" customFormat="1" ht="60" x14ac:dyDescent="0.25">
      <c r="A145" s="34"/>
      <c r="B145" s="35"/>
      <c r="C145" s="23" t="s">
        <v>273</v>
      </c>
      <c r="D145" s="33" t="s">
        <v>274</v>
      </c>
      <c r="E145" s="35">
        <v>19665000</v>
      </c>
      <c r="F145" s="50">
        <v>24665000</v>
      </c>
      <c r="G145" s="28">
        <v>-2485596.8099999949</v>
      </c>
      <c r="H145" s="38"/>
      <c r="I145" s="35">
        <v>25699000</v>
      </c>
      <c r="J145" s="35">
        <f>I145-F145</f>
        <v>1034000</v>
      </c>
    </row>
    <row r="146" spans="1:10" s="31" customFormat="1" ht="45" x14ac:dyDescent="0.25">
      <c r="A146" s="34"/>
      <c r="B146" s="35"/>
      <c r="C146" s="23" t="s">
        <v>275</v>
      </c>
      <c r="D146" s="33" t="s">
        <v>276</v>
      </c>
      <c r="E146" s="35">
        <v>310000</v>
      </c>
      <c r="F146" s="50">
        <v>310000</v>
      </c>
      <c r="G146" s="28">
        <v>168.67999999999302</v>
      </c>
      <c r="H146" s="38"/>
      <c r="I146" s="35">
        <v>310000</v>
      </c>
      <c r="J146" s="35"/>
    </row>
    <row r="147" spans="1:10" s="31" customFormat="1" ht="30" x14ac:dyDescent="0.25">
      <c r="A147" s="34"/>
      <c r="B147" s="35"/>
      <c r="C147" s="23" t="s">
        <v>277</v>
      </c>
      <c r="D147" s="33" t="s">
        <v>278</v>
      </c>
      <c r="E147" s="35">
        <v>5000</v>
      </c>
      <c r="F147" s="50">
        <v>5000</v>
      </c>
      <c r="G147" s="28">
        <v>800</v>
      </c>
      <c r="H147" s="38"/>
      <c r="I147" s="35">
        <v>5000</v>
      </c>
      <c r="J147" s="35"/>
    </row>
    <row r="148" spans="1:10" s="31" customFormat="1" x14ac:dyDescent="0.25">
      <c r="A148" s="34"/>
      <c r="B148" s="35"/>
      <c r="C148" s="23" t="s">
        <v>279</v>
      </c>
      <c r="D148" s="33" t="s">
        <v>280</v>
      </c>
      <c r="E148" s="35">
        <v>20000</v>
      </c>
      <c r="F148" s="50">
        <v>20000</v>
      </c>
      <c r="G148" s="28">
        <v>17000</v>
      </c>
      <c r="H148" s="38"/>
      <c r="I148" s="35">
        <v>20000</v>
      </c>
      <c r="J148" s="35"/>
    </row>
    <row r="149" spans="1:10" s="21" customFormat="1" ht="31.5" x14ac:dyDescent="0.25">
      <c r="A149" s="17"/>
      <c r="B149" s="18" t="s">
        <v>281</v>
      </c>
      <c r="C149" s="18"/>
      <c r="D149" s="19" t="s">
        <v>282</v>
      </c>
      <c r="E149" s="20">
        <f>E150+E151</f>
        <v>1000000</v>
      </c>
      <c r="F149" s="42">
        <f>F150+F151</f>
        <v>1000000</v>
      </c>
      <c r="G149" s="55"/>
      <c r="H149" s="46"/>
      <c r="I149" s="20"/>
      <c r="J149" s="20"/>
    </row>
    <row r="150" spans="1:10" s="31" customFormat="1" ht="30" x14ac:dyDescent="0.25">
      <c r="A150" s="34"/>
      <c r="B150" s="35"/>
      <c r="C150" s="23" t="s">
        <v>283</v>
      </c>
      <c r="D150" s="33" t="s">
        <v>284</v>
      </c>
      <c r="E150" s="35">
        <v>800000</v>
      </c>
      <c r="F150" s="50">
        <v>800000</v>
      </c>
      <c r="G150" s="28">
        <v>148665.78000000003</v>
      </c>
      <c r="H150" s="38"/>
      <c r="I150" s="35"/>
      <c r="J150" s="35"/>
    </row>
    <row r="151" spans="1:10" s="31" customFormat="1" ht="30" x14ac:dyDescent="0.25">
      <c r="A151" s="34"/>
      <c r="B151" s="35"/>
      <c r="C151" s="23" t="s">
        <v>285</v>
      </c>
      <c r="D151" s="37" t="s">
        <v>286</v>
      </c>
      <c r="E151" s="35">
        <v>200000</v>
      </c>
      <c r="F151" s="50">
        <v>200000</v>
      </c>
      <c r="G151" s="28">
        <v>44399.350000000006</v>
      </c>
      <c r="H151" s="38"/>
      <c r="I151" s="35"/>
      <c r="J151" s="35"/>
    </row>
    <row r="152" spans="1:10" x14ac:dyDescent="0.25">
      <c r="J152" s="35">
        <f>J10+J15+J20+J29+J33+J34+J35+J49+J59+J70+J77+J83+J89+J97+J103+J106+J114+J119+J132+J139+J144+J149</f>
        <v>0</v>
      </c>
    </row>
  </sheetData>
  <mergeCells count="10">
    <mergeCell ref="I2:J3"/>
    <mergeCell ref="J4:J6"/>
    <mergeCell ref="I4:I6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scale="61" fitToHeight="0" orientation="landscape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15.11.16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2016-12-01T09:52:33Z</dcterms:modified>
</cp:coreProperties>
</file>